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climatesecure-my.sharepoint.com/personal/himani_taneja_climate-secure_com/Documents/CSIPL Himani/10.Myanmar/1. Provisional Issuance conversion/"/>
    </mc:Choice>
  </mc:AlternateContent>
  <xr:revisionPtr revIDLastSave="0" documentId="8_{F2992337-E7B0-45A3-9140-DC5E950F75C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ummary" sheetId="4" r:id="rId1"/>
    <sheet name="Parameter" sheetId="12" r:id="rId2"/>
    <sheet name="ER Calculation" sheetId="10" r:id="rId3"/>
    <sheet name="SSC threshold" sheetId="18" r:id="rId4"/>
    <sheet name="MR Reference" sheetId="17" r:id="rId5"/>
  </sheets>
  <externalReferences>
    <externalReference r:id="rId6"/>
    <externalReference r:id="rId7"/>
    <externalReference r:id="rId8"/>
  </externalReferences>
  <definedNames>
    <definedName name="_BEy1" localSheetId="2">#REF!</definedName>
    <definedName name="_BEy1" localSheetId="4">#REF!</definedName>
    <definedName name="_BEy1" localSheetId="1">#REF!</definedName>
    <definedName name="_BEy1">#REF!</definedName>
    <definedName name="_BEy10" localSheetId="2">#REF!</definedName>
    <definedName name="_BEy10" localSheetId="4">#REF!</definedName>
    <definedName name="_BEy10" localSheetId="1">#REF!</definedName>
    <definedName name="_BEy10">#REF!</definedName>
    <definedName name="_BEy2" localSheetId="2">#REF!</definedName>
    <definedName name="_BEy2" localSheetId="4">#REF!</definedName>
    <definedName name="_BEy2" localSheetId="1">#REF!</definedName>
    <definedName name="_BEy2">#REF!</definedName>
    <definedName name="_BEy3" localSheetId="2">#REF!</definedName>
    <definedName name="_BEy3" localSheetId="4">#REF!</definedName>
    <definedName name="_BEy3" localSheetId="1">#REF!</definedName>
    <definedName name="_BEy3">#REF!</definedName>
    <definedName name="_BEy4" localSheetId="2">#REF!</definedName>
    <definedName name="_BEy4" localSheetId="4">#REF!</definedName>
    <definedName name="_BEy4" localSheetId="1">#REF!</definedName>
    <definedName name="_BEy4">#REF!</definedName>
    <definedName name="_BEy5" localSheetId="2">#REF!</definedName>
    <definedName name="_BEy5" localSheetId="4">#REF!</definedName>
    <definedName name="_BEy5" localSheetId="1">#REF!</definedName>
    <definedName name="_BEy5">#REF!</definedName>
    <definedName name="_BEy6" localSheetId="2">#REF!</definedName>
    <definedName name="_BEy6" localSheetId="4">#REF!</definedName>
    <definedName name="_BEy6" localSheetId="1">#REF!</definedName>
    <definedName name="_BEy6">#REF!</definedName>
    <definedName name="_BEy7" localSheetId="2">#REF!</definedName>
    <definedName name="_BEy7" localSheetId="4">#REF!</definedName>
    <definedName name="_BEy7" localSheetId="1">#REF!</definedName>
    <definedName name="_BEy7">#REF!</definedName>
    <definedName name="_BEy8" localSheetId="2">#REF!</definedName>
    <definedName name="_BEy8" localSheetId="4">#REF!</definedName>
    <definedName name="_BEy8" localSheetId="1">#REF!</definedName>
    <definedName name="_BEy8">#REF!</definedName>
    <definedName name="_BEy9" localSheetId="2">#REF!</definedName>
    <definedName name="_BEy9" localSheetId="4">#REF!</definedName>
    <definedName name="_BEy9" localSheetId="1">#REF!</definedName>
    <definedName name="_BEy9">#REF!</definedName>
    <definedName name="a" localSheetId="2">#REF!</definedName>
    <definedName name="a" localSheetId="4">#REF!</definedName>
    <definedName name="a" localSheetId="1">#REF!</definedName>
    <definedName name="a">#REF!</definedName>
    <definedName name="AFbl_fuel1_10thyr">[1]Parameters!$D$163</definedName>
    <definedName name="AFbl_fuel1_1styr">[1]Parameters!$D$154</definedName>
    <definedName name="AFbl_fuel1_2ndyr">[1]Parameters!$D$155</definedName>
    <definedName name="AFbl_fuel1_3rdyr">[1]Parameters!$D$156</definedName>
    <definedName name="AFbl_fuel1_4thyr">[1]Parameters!$D$157</definedName>
    <definedName name="AFbl_fuel1_5thyr">[1]Parameters!$D$158</definedName>
    <definedName name="AFbl_fuel1_6thyr">[1]Parameters!$D$159</definedName>
    <definedName name="AFbl_fuel1_7thyr">[1]Parameters!$D$160</definedName>
    <definedName name="AFbl_fuel1_8thyr">[1]Parameters!$D$161</definedName>
    <definedName name="AFbl_fuel1_9thyr">[1]Parameters!$D$162</definedName>
    <definedName name="AFbl_fuel1_y8" localSheetId="2">#REF!</definedName>
    <definedName name="AFbl_fuel1_y8" localSheetId="4">#REF!</definedName>
    <definedName name="AFbl_fuel1_y8" localSheetId="1">#REF!</definedName>
    <definedName name="AFbl_fuel1_y8">#REF!</definedName>
    <definedName name="AFbl_fuel1_y9" localSheetId="2">#REF!</definedName>
    <definedName name="AFbl_fuel1_y9" localSheetId="4">#REF!</definedName>
    <definedName name="AFbl_fuel1_y9" localSheetId="1">#REF!</definedName>
    <definedName name="AFbl_fuel1_y9">#REF!</definedName>
    <definedName name="AFbl_fuel2" localSheetId="2">#REF!</definedName>
    <definedName name="AFbl_fuel2" localSheetId="4">#REF!</definedName>
    <definedName name="AFbl_fuel2" localSheetId="1">#REF!</definedName>
    <definedName name="AFbl_fuel2">#REF!</definedName>
    <definedName name="AFbl_fuel2_10thyr">[1]Parameters!$D$200</definedName>
    <definedName name="AFbl_fuel2_1styr">[1]Parameters!$D$191</definedName>
    <definedName name="AFbl_fuel2_2ndyr">[1]Parameters!$D$192</definedName>
    <definedName name="AFbl_fuel2_3rdyr">[1]Parameters!$D$193</definedName>
    <definedName name="AFbl_fuel2_4thyr">[1]Parameters!$D$194</definedName>
    <definedName name="AFbl_fuel2_5thyr">[1]Parameters!$D$195</definedName>
    <definedName name="AFbl_fuel2_6thyr">[1]Parameters!$D$196</definedName>
    <definedName name="AFbl_fuel2_7thyr">[1]Parameters!$D$197</definedName>
    <definedName name="AFbl_fuel2_8thyr">[1]Parameters!$D$198</definedName>
    <definedName name="AFbl_fuel2_9thyr">[1]Parameters!$D$199</definedName>
    <definedName name="AFbl_fuel2_y1" localSheetId="2">#REF!</definedName>
    <definedName name="AFbl_fuel2_y1" localSheetId="4">#REF!</definedName>
    <definedName name="AFbl_fuel2_y1" localSheetId="1">#REF!</definedName>
    <definedName name="AFbl_fuel2_y1">#REF!</definedName>
    <definedName name="AFbl_fuel2_y10" localSheetId="2">#REF!</definedName>
    <definedName name="AFbl_fuel2_y10" localSheetId="4">#REF!</definedName>
    <definedName name="AFbl_fuel2_y10" localSheetId="1">#REF!</definedName>
    <definedName name="AFbl_fuel2_y10">#REF!</definedName>
    <definedName name="AFbl_fuel2_y2" localSheetId="2">#REF!</definedName>
    <definedName name="AFbl_fuel2_y2" localSheetId="4">#REF!</definedName>
    <definedName name="AFbl_fuel2_y2" localSheetId="1">#REF!</definedName>
    <definedName name="AFbl_fuel2_y2">#REF!</definedName>
    <definedName name="AFbl_fuel2_y3" localSheetId="2">#REF!</definedName>
    <definedName name="AFbl_fuel2_y3" localSheetId="4">#REF!</definedName>
    <definedName name="AFbl_fuel2_y3" localSheetId="1">#REF!</definedName>
    <definedName name="AFbl_fuel2_y3">#REF!</definedName>
    <definedName name="AFbl_fuel2_y4" localSheetId="2">#REF!</definedName>
    <definedName name="AFbl_fuel2_y4" localSheetId="4">#REF!</definedName>
    <definedName name="AFbl_fuel2_y4" localSheetId="1">#REF!</definedName>
    <definedName name="AFbl_fuel2_y4">#REF!</definedName>
    <definedName name="AFbl_fuel2_y5" localSheetId="2">#REF!</definedName>
    <definedName name="AFbl_fuel2_y5" localSheetId="4">#REF!</definedName>
    <definedName name="AFbl_fuel2_y5" localSheetId="1">#REF!</definedName>
    <definedName name="AFbl_fuel2_y5">#REF!</definedName>
    <definedName name="AFbl_fuel2_y6" localSheetId="2">#REF!</definedName>
    <definedName name="AFbl_fuel2_y6" localSheetId="4">#REF!</definedName>
    <definedName name="AFbl_fuel2_y6" localSheetId="1">#REF!</definedName>
    <definedName name="AFbl_fuel2_y6">#REF!</definedName>
    <definedName name="AFbl_fuel2_y7" localSheetId="2">#REF!</definedName>
    <definedName name="AFbl_fuel2_y7" localSheetId="4">#REF!</definedName>
    <definedName name="AFbl_fuel2_y7" localSheetId="1">#REF!</definedName>
    <definedName name="AFbl_fuel2_y7">#REF!</definedName>
    <definedName name="AFbl_fuel2_y8" localSheetId="2">#REF!</definedName>
    <definedName name="AFbl_fuel2_y8" localSheetId="4">#REF!</definedName>
    <definedName name="AFbl_fuel2_y8" localSheetId="1">#REF!</definedName>
    <definedName name="AFbl_fuel2_y8">#REF!</definedName>
    <definedName name="AFbl_fuel2_y9" localSheetId="2">#REF!</definedName>
    <definedName name="AFbl_fuel2_y9" localSheetId="4">#REF!</definedName>
    <definedName name="AFbl_fuel2_y9" localSheetId="1">#REF!</definedName>
    <definedName name="AFbl_fuel2_y9">#REF!</definedName>
    <definedName name="AFbl_fuel3_10thyr">[1]Parameters!$D$237</definedName>
    <definedName name="AFbl_fuel3_1styr">[1]Parameters!$D$228</definedName>
    <definedName name="AFbl_fuel3_2ndyr">[1]Parameters!$D$229</definedName>
    <definedName name="AFbl_fuel3_3rdyr">[1]Parameters!$D$230</definedName>
    <definedName name="AFbl_fuel3_4thyr">[1]Parameters!$D$231</definedName>
    <definedName name="AFbl_fuel3_5thyr">[1]Parameters!$D$232</definedName>
    <definedName name="AFbl_fuel3_6thyr">[1]Parameters!$D$233</definedName>
    <definedName name="AFbl_fuel3_7thyr">[1]Parameters!$D$234</definedName>
    <definedName name="AFbl_fuel3_8thyr">[1]Parameters!$D$235</definedName>
    <definedName name="AFbl_fuel3_9thyr">[1]Parameters!$D$236</definedName>
    <definedName name="AFbl_fuel3_y1" localSheetId="2">#REF!</definedName>
    <definedName name="AFbl_fuel3_y1" localSheetId="4">#REF!</definedName>
    <definedName name="AFbl_fuel3_y1" localSheetId="1">#REF!</definedName>
    <definedName name="AFbl_fuel3_y1">#REF!</definedName>
    <definedName name="AFbl_fuel3_y10" localSheetId="2">#REF!</definedName>
    <definedName name="AFbl_fuel3_y10" localSheetId="4">#REF!</definedName>
    <definedName name="AFbl_fuel3_y10" localSheetId="1">#REF!</definedName>
    <definedName name="AFbl_fuel3_y10">#REF!</definedName>
    <definedName name="AFbl_fuel3_y2" localSheetId="2">#REF!</definedName>
    <definedName name="AFbl_fuel3_y2" localSheetId="4">#REF!</definedName>
    <definedName name="AFbl_fuel3_y2" localSheetId="1">#REF!</definedName>
    <definedName name="AFbl_fuel3_y2">#REF!</definedName>
    <definedName name="AFbl_fuel3_y3" localSheetId="2">#REF!</definedName>
    <definedName name="AFbl_fuel3_y3" localSheetId="4">#REF!</definedName>
    <definedName name="AFbl_fuel3_y3" localSheetId="1">#REF!</definedName>
    <definedName name="AFbl_fuel3_y3">#REF!</definedName>
    <definedName name="AFbl_fuel3_y4" localSheetId="2">#REF!</definedName>
    <definedName name="AFbl_fuel3_y4" localSheetId="4">#REF!</definedName>
    <definedName name="AFbl_fuel3_y4" localSheetId="1">#REF!</definedName>
    <definedName name="AFbl_fuel3_y4">#REF!</definedName>
    <definedName name="AFbl_fuel3_y5" localSheetId="2">#REF!</definedName>
    <definedName name="AFbl_fuel3_y5" localSheetId="4">#REF!</definedName>
    <definedName name="AFbl_fuel3_y5" localSheetId="1">#REF!</definedName>
    <definedName name="AFbl_fuel3_y5">#REF!</definedName>
    <definedName name="AFbl_fuel3_y6" localSheetId="2">#REF!</definedName>
    <definedName name="AFbl_fuel3_y6" localSheetId="4">#REF!</definedName>
    <definedName name="AFbl_fuel3_y6" localSheetId="1">#REF!</definedName>
    <definedName name="AFbl_fuel3_y6">#REF!</definedName>
    <definedName name="AFbl_fuel3_y7" localSheetId="2">#REF!</definedName>
    <definedName name="AFbl_fuel3_y7" localSheetId="4">#REF!</definedName>
    <definedName name="AFbl_fuel3_y7" localSheetId="1">#REF!</definedName>
    <definedName name="AFbl_fuel3_y7">#REF!</definedName>
    <definedName name="AFbl_fuel3_y8" localSheetId="2">#REF!</definedName>
    <definedName name="AFbl_fuel3_y8" localSheetId="4">#REF!</definedName>
    <definedName name="AFbl_fuel3_y8" localSheetId="1">#REF!</definedName>
    <definedName name="AFbl_fuel3_y8">#REF!</definedName>
    <definedName name="AFbl_fuel3_y9" localSheetId="2">#REF!</definedName>
    <definedName name="AFbl_fuel3_y9" localSheetId="4">#REF!</definedName>
    <definedName name="AFbl_fuel3_y9" localSheetId="1">#REF!</definedName>
    <definedName name="AFbl_fuel3_y9">#REF!</definedName>
    <definedName name="AFbl_y2_fuel2" localSheetId="2">#REF!</definedName>
    <definedName name="AFbl_y2_fuel2" localSheetId="4">#REF!</definedName>
    <definedName name="AFbl_y2_fuel2" localSheetId="1">#REF!</definedName>
    <definedName name="AFbl_y2_fuel2">#REF!</definedName>
    <definedName name="AFble_fuel1_y7" localSheetId="2">#REF!</definedName>
    <definedName name="AFble_fuel1_y7" localSheetId="4">#REF!</definedName>
    <definedName name="AFble_fuel1_y7" localSheetId="1">#REF!</definedName>
    <definedName name="AFble_fuel1_y7">#REF!</definedName>
    <definedName name="AFlb_fuel3_1styr" localSheetId="2">#REF!</definedName>
    <definedName name="AFlb_fuel3_1styr" localSheetId="4">#REF!</definedName>
    <definedName name="AFlb_fuel3_1styr" localSheetId="1">#REF!</definedName>
    <definedName name="AFlb_fuel3_1styr">#REF!</definedName>
    <definedName name="AFpj_fuel1_10thyr">[1]Parameters!$J$163</definedName>
    <definedName name="AFpj_fuel1_1styr">[1]Parameters!$J$154</definedName>
    <definedName name="AFpj_fuel1_2ndyr">[1]Parameters!$J$155</definedName>
    <definedName name="AFpj_fuel1_3rdyr">[1]Parameters!$J$156</definedName>
    <definedName name="AFpj_fuel1_4thyr">[1]Parameters!$J$157</definedName>
    <definedName name="AFpj_fuel1_5thyr">[1]Parameters!$J$158</definedName>
    <definedName name="AFpj_fuel1_6thyr">[1]Parameters!$J$159</definedName>
    <definedName name="AFpj_fuel1_7thyr">[1]Parameters!$J$160</definedName>
    <definedName name="AFpj_fuel1_8thyr">[1]Parameters!$J$161</definedName>
    <definedName name="AFpj_fuel1_9thyr">[1]Parameters!$J$162</definedName>
    <definedName name="AFpj_fuel2_10thyr">[1]Parameters!$J$200</definedName>
    <definedName name="AFpj_fuel2_1styr">[1]Parameters!$J$191</definedName>
    <definedName name="AFpj_fuel2_2ndyr">[1]Parameters!$J$192</definedName>
    <definedName name="AFpj_fuel2_3rdyr">[1]Parameters!$J$193</definedName>
    <definedName name="AFpj_fuel2_4thyr">[1]Parameters!$J$194</definedName>
    <definedName name="AFpj_fuel2_5thyr">[1]Parameters!$J$195</definedName>
    <definedName name="AFpj_fuel2_6thyr">[1]Parameters!$J$196</definedName>
    <definedName name="AFpj_fuel2_7thyr">[1]Parameters!$J$197</definedName>
    <definedName name="AFpj_fuel2_8thyr">[1]Parameters!$J$198</definedName>
    <definedName name="AFpj_fuel2_9thyr">[1]Parameters!$J$199</definedName>
    <definedName name="AFpj_fuel3_10thyr">[1]Parameters!$J$237</definedName>
    <definedName name="AFpj_fuel3_1styr">[1]Parameters!$J$228</definedName>
    <definedName name="AFpj_fuel3_2ndyr">[1]Parameters!$J$229</definedName>
    <definedName name="AFpj_fuel3_3rdyr">[1]Parameters!$J$230</definedName>
    <definedName name="AFpj_fuel3_4thyr">[1]Parameters!$J$231</definedName>
    <definedName name="AFpj_fuel3_5thyr">[1]Parameters!$J$232</definedName>
    <definedName name="AFpj_fuel3_6thyr">[1]Parameters!$J$233</definedName>
    <definedName name="AFpj_fuel3_7thyr">[1]Parameters!$J$234</definedName>
    <definedName name="AFpj_fuel3_8thyr">[1]Parameters!$J$235</definedName>
    <definedName name="AFpj_fuel3_9thyr">[1]Parameters!$J$236</definedName>
    <definedName name="age0_1" localSheetId="2">#REF!</definedName>
    <definedName name="age0_1" localSheetId="4">#REF!</definedName>
    <definedName name="age0_1" localSheetId="1">#REF!</definedName>
    <definedName name="age0_1">#REF!</definedName>
    <definedName name="age1_2" localSheetId="2">#REF!</definedName>
    <definedName name="age1_2" localSheetId="4">#REF!</definedName>
    <definedName name="age1_2" localSheetId="1">#REF!</definedName>
    <definedName name="age1_2">#REF!</definedName>
    <definedName name="age2_3" localSheetId="2">#REF!</definedName>
    <definedName name="age2_3" localSheetId="4">#REF!</definedName>
    <definedName name="age2_3" localSheetId="1">#REF!</definedName>
    <definedName name="age2_3">#REF!</definedName>
    <definedName name="age3_4" localSheetId="2">#REF!</definedName>
    <definedName name="age3_4" localSheetId="4">#REF!</definedName>
    <definedName name="age3_4" localSheetId="1">#REF!</definedName>
    <definedName name="age3_4">#REF!</definedName>
    <definedName name="age4_5" localSheetId="2">#REF!</definedName>
    <definedName name="age4_5" localSheetId="4">#REF!</definedName>
    <definedName name="age4_5" localSheetId="1">#REF!</definedName>
    <definedName name="age4_5">#REF!</definedName>
    <definedName name="age5_6" localSheetId="2">#REF!</definedName>
    <definedName name="age5_6" localSheetId="4">#REF!</definedName>
    <definedName name="age5_6" localSheetId="1">#REF!</definedName>
    <definedName name="age5_6">#REF!</definedName>
    <definedName name="age6_7" localSheetId="2">#REF!</definedName>
    <definedName name="age6_7" localSheetId="4">#REF!</definedName>
    <definedName name="age6_7" localSheetId="1">#REF!</definedName>
    <definedName name="age6_7">#REF!</definedName>
    <definedName name="age7_8" localSheetId="2">#REF!</definedName>
    <definedName name="age7_8" localSheetId="4">#REF!</definedName>
    <definedName name="age7_8" localSheetId="1">#REF!</definedName>
    <definedName name="age7_8">#REF!</definedName>
    <definedName name="age8_9" localSheetId="2">#REF!</definedName>
    <definedName name="age8_9" localSheetId="4">#REF!</definedName>
    <definedName name="age8_9" localSheetId="1">#REF!</definedName>
    <definedName name="age8_9">#REF!</definedName>
    <definedName name="age9_10" localSheetId="2">#REF!</definedName>
    <definedName name="age9_10" localSheetId="4">#REF!</definedName>
    <definedName name="age9_10" localSheetId="1">#REF!</definedName>
    <definedName name="age9_10">#REF!</definedName>
    <definedName name="alpha" localSheetId="2">#REF!</definedName>
    <definedName name="alpha" localSheetId="4">#REF!</definedName>
    <definedName name="alpha" localSheetId="1">#REF!</definedName>
    <definedName name="alpha">#REF!</definedName>
    <definedName name="Ave_nrb_bio1">'[1]HH Carbon Calculator'!$D$14</definedName>
    <definedName name="Ave_nrb_bio2">'[1]HH Carbon Calculator'!$D$15</definedName>
    <definedName name="Ave_nrb_bio3">'[1]HH Carbon Calculator'!$D$16</definedName>
    <definedName name="Ave_sales_growth" localSheetId="2">#REF!</definedName>
    <definedName name="Ave_sales_growth" localSheetId="4">#REF!</definedName>
    <definedName name="Ave_sales_growth" localSheetId="1">#REF!</definedName>
    <definedName name="Ave_sales_growth">#REF!</definedName>
    <definedName name="Bbl_y1" localSheetId="2">#REF!</definedName>
    <definedName name="Bbl_y1" localSheetId="4">#REF!</definedName>
    <definedName name="Bbl_y1" localSheetId="1">#REF!</definedName>
    <definedName name="Bbl_y1">#REF!</definedName>
    <definedName name="Bbl_y10" localSheetId="2">#REF!</definedName>
    <definedName name="Bbl_y10" localSheetId="4">#REF!</definedName>
    <definedName name="Bbl_y10" localSheetId="1">#REF!</definedName>
    <definedName name="Bbl_y10">#REF!</definedName>
    <definedName name="Bbl_y2" localSheetId="2">#REF!</definedName>
    <definedName name="Bbl_y2" localSheetId="4">#REF!</definedName>
    <definedName name="Bbl_y2" localSheetId="1">#REF!</definedName>
    <definedName name="Bbl_y2">#REF!</definedName>
    <definedName name="Bbl_y3" localSheetId="2">#REF!</definedName>
    <definedName name="Bbl_y3" localSheetId="4">#REF!</definedName>
    <definedName name="Bbl_y3" localSheetId="1">#REF!</definedName>
    <definedName name="Bbl_y3">#REF!</definedName>
    <definedName name="Bbl_y4" localSheetId="2">#REF!</definedName>
    <definedName name="Bbl_y4" localSheetId="4">#REF!</definedName>
    <definedName name="Bbl_y4" localSheetId="1">#REF!</definedName>
    <definedName name="Bbl_y4">#REF!</definedName>
    <definedName name="Bbl_y5" localSheetId="2">#REF!</definedName>
    <definedName name="Bbl_y5" localSheetId="4">#REF!</definedName>
    <definedName name="Bbl_y5" localSheetId="1">#REF!</definedName>
    <definedName name="Bbl_y5">#REF!</definedName>
    <definedName name="Bbl_y6" localSheetId="2">#REF!</definedName>
    <definedName name="Bbl_y6" localSheetId="4">#REF!</definedName>
    <definedName name="Bbl_y6" localSheetId="1">#REF!</definedName>
    <definedName name="Bbl_y6">#REF!</definedName>
    <definedName name="Bbl_y7" localSheetId="2">#REF!</definedName>
    <definedName name="Bbl_y7" localSheetId="4">#REF!</definedName>
    <definedName name="Bbl_y7" localSheetId="1">#REF!</definedName>
    <definedName name="Bbl_y7">#REF!</definedName>
    <definedName name="Bbl_y8" localSheetId="2">#REF!</definedName>
    <definedName name="Bbl_y8" localSheetId="4">#REF!</definedName>
    <definedName name="Bbl_y8" localSheetId="1">#REF!</definedName>
    <definedName name="Bbl_y8">#REF!</definedName>
    <definedName name="Bbl_y9" localSheetId="2">#REF!</definedName>
    <definedName name="Bbl_y9" localSheetId="4">#REF!</definedName>
    <definedName name="Bbl_y9" localSheetId="1">#REF!</definedName>
    <definedName name="Bbl_y9">#REF!</definedName>
    <definedName name="Carbon_price" localSheetId="2">'[1]HH Carbon Calculator'!#REF!</definedName>
    <definedName name="Carbon_price" localSheetId="4">'[1]HH Carbon Calculator'!#REF!</definedName>
    <definedName name="Carbon_price" localSheetId="1">'[1]HH Carbon Calculator'!#REF!</definedName>
    <definedName name="Carbon_price">'[1]HH Carbon Calculator'!#REF!</definedName>
    <definedName name="CumU1">'[1]HH Carbon Calculator'!$D$24</definedName>
    <definedName name="CumU10">'[1]HH Carbon Calculator'!$M$24</definedName>
    <definedName name="CumU2">'[1]HH Carbon Calculator'!$E$24</definedName>
    <definedName name="CumU3">'[1]HH Carbon Calculator'!$F$24</definedName>
    <definedName name="CumU4">'[1]HH Carbon Calculator'!$G$24</definedName>
    <definedName name="CumU5">'[1]HH Carbon Calculator'!$H$24</definedName>
    <definedName name="CumU6">'[1]HH Carbon Calculator'!$I$24</definedName>
    <definedName name="CumU7">'[1]HH Carbon Calculator'!$J$24</definedName>
    <definedName name="CumU8">'[1]HH Carbon Calculator'!$K$24</definedName>
    <definedName name="CumU9">'[1]HH Carbon Calculator'!$L$24</definedName>
    <definedName name="D" localSheetId="2">#REF!</definedName>
    <definedName name="D" localSheetId="4">#REF!</definedName>
    <definedName name="D" localSheetId="1">#REF!</definedName>
    <definedName name="D">#REF!</definedName>
    <definedName name="Discount_rate" localSheetId="2">'[1]HH Carbon Calculator'!#REF!</definedName>
    <definedName name="Discount_rate" localSheetId="4">'[1]HH Carbon Calculator'!#REF!</definedName>
    <definedName name="Discount_rate" localSheetId="1">'[1]HH Carbon Calculator'!#REF!</definedName>
    <definedName name="Discount_rate">'[1]HH Carbon Calculator'!#REF!</definedName>
    <definedName name="drate" localSheetId="2">#REF!</definedName>
    <definedName name="drate" localSheetId="4">#REF!</definedName>
    <definedName name="drate" localSheetId="1">#REF!</definedName>
    <definedName name="drate">#REF!</definedName>
    <definedName name="drate2" localSheetId="2">#REF!</definedName>
    <definedName name="drate2" localSheetId="4">#REF!</definedName>
    <definedName name="drate2" localSheetId="1">#REF!</definedName>
    <definedName name="drate2">#REF!</definedName>
    <definedName name="EF_af_co2_fuel1" localSheetId="2">#REF!</definedName>
    <definedName name="EF_af_co2_fuel1" localSheetId="4">#REF!</definedName>
    <definedName name="EF_af_co2_fuel1" localSheetId="1">#REF!</definedName>
    <definedName name="EF_af_co2_fuel1">#REF!</definedName>
    <definedName name="EF_CH4_bio1">'[1]HH Carbon Calculator'!$F$14</definedName>
    <definedName name="EF_CH4_bio2">'[1]HH Carbon Calculator'!$F$15</definedName>
    <definedName name="EF_CH4_bio3">'[1]HH Carbon Calculator'!$F$16</definedName>
    <definedName name="EF_CH4_fuel1">'[1]HH Carbon Calculator'!$F$17</definedName>
    <definedName name="EF_CH4_fuel2">'[1]HH Carbon Calculator'!$F$18</definedName>
    <definedName name="EF_CH4_fuel3">'[1]HH Carbon Calculator'!$F$19</definedName>
    <definedName name="EF_co2_bio1">'[1]HH Carbon Calculator'!$E$14</definedName>
    <definedName name="EF_co2_bio2">'[1]HH Carbon Calculator'!$E$15</definedName>
    <definedName name="EF_co2_bio3">'[1]HH Carbon Calculator'!$E$16</definedName>
    <definedName name="EF_co2_fuel1">'[1]HH Carbon Calculator'!$E$17</definedName>
    <definedName name="EF_co2_fuel2">'[1]HH Carbon Calculator'!$E$18</definedName>
    <definedName name="EF_co2_fuel3">'[1]HH Carbon Calculator'!$E$19</definedName>
    <definedName name="EF_N2O_bio1">'[1]HH Carbon Calculator'!$G$14</definedName>
    <definedName name="EF_N2O_bio2">'[1]HH Carbon Calculator'!$G$15</definedName>
    <definedName name="EF_N2O_bio3">'[1]HH Carbon Calculator'!$G$16</definedName>
    <definedName name="EF_N2O_fuel1">'[1]HH Carbon Calculator'!$G$17</definedName>
    <definedName name="EF_N2O_fuel2">'[1]HH Carbon Calculator'!$G$18</definedName>
    <definedName name="EF_N2O_fuel3">'[1]HH Carbon Calculator'!$G$19</definedName>
    <definedName name="EFaf_co2_fuel1" localSheetId="2">#REF!</definedName>
    <definedName name="EFaf_co2_fuel1" localSheetId="4">#REF!</definedName>
    <definedName name="EFaf_co2_fuel1" localSheetId="1">#REF!</definedName>
    <definedName name="EFaf_co2_fuel1">#REF!</definedName>
    <definedName name="EFaf_co2_fuel2" localSheetId="2">#REF!</definedName>
    <definedName name="EFaf_co2_fuel2" localSheetId="4">#REF!</definedName>
    <definedName name="EFaf_co2_fuel2" localSheetId="1">#REF!</definedName>
    <definedName name="EFaf_co2_fuel2">#REF!</definedName>
    <definedName name="EFaf_co2_fuel3" localSheetId="2">#REF!</definedName>
    <definedName name="EFaf_co2_fuel3" localSheetId="4">#REF!</definedName>
    <definedName name="EFaf_co2_fuel3" localSheetId="1">#REF!</definedName>
    <definedName name="EFaf_co2_fuel3">#REF!</definedName>
    <definedName name="EFaf_fuel1_CH4" localSheetId="2">#REF!</definedName>
    <definedName name="EFaf_fuel1_CH4" localSheetId="4">#REF!</definedName>
    <definedName name="EFaf_fuel1_CH4" localSheetId="1">#REF!</definedName>
    <definedName name="EFaf_fuel1_CH4">#REF!</definedName>
    <definedName name="EFaf_fuel1_cook_CH4">[1]Parameters!$D$148</definedName>
    <definedName name="EFaf_fuel1_cook_CO2">[1]Parameters!$D$147</definedName>
    <definedName name="EFaf_fuel1_cook_N2O">[1]Parameters!$D$149</definedName>
    <definedName name="EFaf_fuel1_N2O" localSheetId="2">#REF!</definedName>
    <definedName name="EFaf_fuel1_N2O" localSheetId="4">#REF!</definedName>
    <definedName name="EFaf_fuel1_N2O" localSheetId="1">#REF!</definedName>
    <definedName name="EFaf_fuel1_N2O">#REF!</definedName>
    <definedName name="EFaf_fuel1_prod_CH4">[1]Parameters!$D$144</definedName>
    <definedName name="EFaf_fuel1_prod_CO2" localSheetId="2">#REF!</definedName>
    <definedName name="EFaf_fuel1_prod_CO2" localSheetId="4">#REF!</definedName>
    <definedName name="EFaf_fuel1_prod_CO2" localSheetId="1">#REF!</definedName>
    <definedName name="EFaf_fuel1_prod_CO2">#REF!</definedName>
    <definedName name="EFaf_fuel1_prod_N2O">[1]Parameters!$D$145</definedName>
    <definedName name="EFaf_fuel1_totalCO2">[1]Parameters!$D$150</definedName>
    <definedName name="EFaf_fuel1_totalnon_CO2" localSheetId="2">#REF!</definedName>
    <definedName name="EFaf_fuel1_totalnon_CO2" localSheetId="4">#REF!</definedName>
    <definedName name="EFaf_fuel1_totalnon_CO2" localSheetId="1">#REF!</definedName>
    <definedName name="EFaf_fuel1_totalnon_CO2">#REF!</definedName>
    <definedName name="EFaf_fuel2_CH4" localSheetId="2">#REF!</definedName>
    <definedName name="EFaf_fuel2_CH4" localSheetId="4">#REF!</definedName>
    <definedName name="EFaf_fuel2_CH4" localSheetId="1">#REF!</definedName>
    <definedName name="EFaf_fuel2_CH4">#REF!</definedName>
    <definedName name="EFaf_fuel2_cook_CH4">[1]Parameters!$D$185</definedName>
    <definedName name="EFaf_fuel2_cook_CO2" localSheetId="2">#REF!</definedName>
    <definedName name="EFaf_fuel2_cook_CO2" localSheetId="4">#REF!</definedName>
    <definedName name="EFaf_fuel2_cook_CO2" localSheetId="1">#REF!</definedName>
    <definedName name="EFaf_fuel2_cook_CO2">#REF!</definedName>
    <definedName name="EFaf_fuel2_cook_gas_i" localSheetId="2">#REF!</definedName>
    <definedName name="EFaf_fuel2_cook_gas_i" localSheetId="4">#REF!</definedName>
    <definedName name="EFaf_fuel2_cook_gas_i" localSheetId="1">#REF!</definedName>
    <definedName name="EFaf_fuel2_cook_gas_i">#REF!</definedName>
    <definedName name="EFaf_fuel2_cook_N2O">[1]Parameters!$D$186</definedName>
    <definedName name="EFaf_fuel2_N2O" localSheetId="2">#REF!</definedName>
    <definedName name="EFaf_fuel2_N2O" localSheetId="4">#REF!</definedName>
    <definedName name="EFaf_fuel2_N2O" localSheetId="1">#REF!</definedName>
    <definedName name="EFaf_fuel2_N2O">#REF!</definedName>
    <definedName name="EFaf_fuel2_prod_CH4">[1]Parameters!$D$181</definedName>
    <definedName name="EFaf_fuel2_prod_CO2" localSheetId="2">#REF!</definedName>
    <definedName name="EFaf_fuel2_prod_CO2" localSheetId="4">#REF!</definedName>
    <definedName name="EFaf_fuel2_prod_CO2" localSheetId="1">#REF!</definedName>
    <definedName name="EFaf_fuel2_prod_CO2">#REF!</definedName>
    <definedName name="EFaf_fuel2_prod_N2O">[1]Parameters!$D$182</definedName>
    <definedName name="EFaf_fuel2_totalCO2">[1]Parameters!$D$187</definedName>
    <definedName name="EFaf_fuel2_totalnon_CO2" localSheetId="2">#REF!</definedName>
    <definedName name="EFaf_fuel2_totalnon_CO2" localSheetId="4">#REF!</definedName>
    <definedName name="EFaf_fuel2_totalnon_CO2" localSheetId="1">#REF!</definedName>
    <definedName name="EFaf_fuel2_totalnon_CO2">#REF!</definedName>
    <definedName name="EFaf_fuel3_CH4" localSheetId="2">#REF!</definedName>
    <definedName name="EFaf_fuel3_CH4" localSheetId="4">#REF!</definedName>
    <definedName name="EFaf_fuel3_CH4" localSheetId="1">#REF!</definedName>
    <definedName name="EFaf_fuel3_CH4">#REF!</definedName>
    <definedName name="EFaf_fuel3_cook_CH4">[1]Parameters!$D$222</definedName>
    <definedName name="EFaf_fuel3_cook_CO2">[1]Parameters!$D$221</definedName>
    <definedName name="EFaf_fuel3_cook_N2O">[1]Parameters!$D$223</definedName>
    <definedName name="EFaf_fuel3_N2O" localSheetId="2">#REF!</definedName>
    <definedName name="EFaf_fuel3_N2O" localSheetId="4">#REF!</definedName>
    <definedName name="EFaf_fuel3_N2O" localSheetId="1">#REF!</definedName>
    <definedName name="EFaf_fuel3_N2O">#REF!</definedName>
    <definedName name="EFaf_fuel3_prod_CH4">[1]Parameters!$D$218</definedName>
    <definedName name="EFaf_fuel3_prod_CO2" localSheetId="2">#REF!</definedName>
    <definedName name="EFaf_fuel3_prod_CO2" localSheetId="4">#REF!</definedName>
    <definedName name="EFaf_fuel3_prod_CO2" localSheetId="1">#REF!</definedName>
    <definedName name="EFaf_fuel3_prod_CO2">#REF!</definedName>
    <definedName name="EFaf_fuel3_prod_N2O">[1]Parameters!$D$219</definedName>
    <definedName name="EFaf_fuel3_totalCO2">[1]Parameters!$D$224</definedName>
    <definedName name="EFaf_fuel3_totalnon_CO2" localSheetId="2">#REF!</definedName>
    <definedName name="EFaf_fuel3_totalnon_CO2" localSheetId="4">#REF!</definedName>
    <definedName name="EFaf_fuel3_totalnon_CO2" localSheetId="1">#REF!</definedName>
    <definedName name="EFaf_fuel3_totalnon_CO2">#REF!</definedName>
    <definedName name="EFaf_fule1_cook_CH4" localSheetId="2">#REF!</definedName>
    <definedName name="EFaf_fule1_cook_CH4" localSheetId="4">#REF!</definedName>
    <definedName name="EFaf_fule1_cook_CH4" localSheetId="1">#REF!</definedName>
    <definedName name="EFaf_fule1_cook_CH4">#REF!</definedName>
    <definedName name="EFaf_fule1_cook_CO2" localSheetId="2">#REF!</definedName>
    <definedName name="EFaf_fule1_cook_CO2" localSheetId="4">#REF!</definedName>
    <definedName name="EFaf_fule1_cook_CO2" localSheetId="1">#REF!</definedName>
    <definedName name="EFaf_fule1_cook_CO2">#REF!</definedName>
    <definedName name="EFaf_fule1_cook_N2O" localSheetId="2">#REF!</definedName>
    <definedName name="EFaf_fule1_cook_N2O" localSheetId="4">#REF!</definedName>
    <definedName name="EFaf_fule1_cook_N2O" localSheetId="1">#REF!</definedName>
    <definedName name="EFaf_fule1_cook_N2O">#REF!</definedName>
    <definedName name="EFaf_fule1_prod_CH4" localSheetId="2">#REF!</definedName>
    <definedName name="EFaf_fule1_prod_CH4" localSheetId="4">#REF!</definedName>
    <definedName name="EFaf_fule1_prod_CH4" localSheetId="1">#REF!</definedName>
    <definedName name="EFaf_fule1_prod_CH4">#REF!</definedName>
    <definedName name="EFaf_fule1_prod_CO2" localSheetId="2">#REF!</definedName>
    <definedName name="EFaf_fule1_prod_CO2" localSheetId="4">#REF!</definedName>
    <definedName name="EFaf_fule1_prod_CO2" localSheetId="1">#REF!</definedName>
    <definedName name="EFaf_fule1_prod_CO2">#REF!</definedName>
    <definedName name="EFaf_fule1_prod_N2O" localSheetId="2">#REF!</definedName>
    <definedName name="EFaf_fule1_prod_N2O" localSheetId="4">#REF!</definedName>
    <definedName name="EFaf_fule1_prod_N2O" localSheetId="1">#REF!</definedName>
    <definedName name="EFaf_fule1_prod_N2O">#REF!</definedName>
    <definedName name="EFaf_fule1_totalCO2" localSheetId="2">#REF!</definedName>
    <definedName name="EFaf_fule1_totalCO2" localSheetId="4">#REF!</definedName>
    <definedName name="EFaf_fule1_totalCO2" localSheetId="1">#REF!</definedName>
    <definedName name="EFaf_fule1_totalCO2">#REF!</definedName>
    <definedName name="EFaf_fule1_totalnon_CO2" localSheetId="2">#REF!</definedName>
    <definedName name="EFaf_fule1_totalnon_CO2" localSheetId="4">#REF!</definedName>
    <definedName name="EFaf_fule1_totalnon_CO2" localSheetId="1">#REF!</definedName>
    <definedName name="EFaf_fule1_totalnon_CO2">#REF!</definedName>
    <definedName name="EFaf_prod_co2_fuel1" localSheetId="2">#REF!</definedName>
    <definedName name="EFaf_prod_co2_fuel1" localSheetId="4">#REF!</definedName>
    <definedName name="EFaf_prod_co2_fuel1" localSheetId="1">#REF!</definedName>
    <definedName name="EFaf_prod_co2_fuel1">#REF!</definedName>
    <definedName name="EFaf_prod_co2_fuel2" localSheetId="2">#REF!</definedName>
    <definedName name="EFaf_prod_co2_fuel2" localSheetId="4">#REF!</definedName>
    <definedName name="EFaf_prod_co2_fuel2" localSheetId="1">#REF!</definedName>
    <definedName name="EFaf_prod_co2_fuel2">#REF!</definedName>
    <definedName name="EFaf_prod_co2_fuel3" localSheetId="2">#REF!</definedName>
    <definedName name="EFaf_prod_co2_fuel3" localSheetId="4">#REF!</definedName>
    <definedName name="EFaf_prod_co2_fuel3" localSheetId="1">#REF!</definedName>
    <definedName name="EFaf_prod_co2_fuel3">#REF!</definedName>
    <definedName name="EFbl_bio1_cook_CH4">[1]Parameters!$D$25</definedName>
    <definedName name="EFbl_bio1_cook_CO2">[1]Parameters!$D$24</definedName>
    <definedName name="EFbl_bio1_cook_N2O">[1]Parameters!$D$26</definedName>
    <definedName name="EFbl_bio1_prod_CH4">[1]Parameters!$D$21</definedName>
    <definedName name="EFbl_bio1_prod_CO2" localSheetId="2">#REF!</definedName>
    <definedName name="EFbl_bio1_prod_CO2" localSheetId="4">#REF!</definedName>
    <definedName name="EFbl_bio1_prod_CO2" localSheetId="1">#REF!</definedName>
    <definedName name="EFbl_bio1_prod_CO2">#REF!</definedName>
    <definedName name="EFbl_bio1_prod_N2O" localSheetId="2">#REF!</definedName>
    <definedName name="EFbl_bio1_prod_N2O" localSheetId="4">#REF!</definedName>
    <definedName name="EFbl_bio1_prod_N2O" localSheetId="1">#REF!</definedName>
    <definedName name="EFbl_bio1_prod_N2O">#REF!</definedName>
    <definedName name="EFbl_bio1_totalCO2">[1]Parameters!$D$27</definedName>
    <definedName name="EFbl_bio1_totalnon_CO2" localSheetId="2">#REF!</definedName>
    <definedName name="EFbl_bio1_totalnon_CO2" localSheetId="4">#REF!</definedName>
    <definedName name="EFbl_bio1_totalnon_CO2" localSheetId="1">#REF!</definedName>
    <definedName name="EFbl_bio1_totalnon_CO2">#REF!</definedName>
    <definedName name="EFbl_bio2_cook_CH4">[1]Parameters!$D$62</definedName>
    <definedName name="EFbl_bio2_cook_CO2" localSheetId="2">#REF!</definedName>
    <definedName name="EFbl_bio2_cook_CO2" localSheetId="4">#REF!</definedName>
    <definedName name="EFbl_bio2_cook_CO2" localSheetId="1">#REF!</definedName>
    <definedName name="EFbl_bio2_cook_CO2">#REF!</definedName>
    <definedName name="EFbl_bio2_cook_N2O">[1]Parameters!$D$63</definedName>
    <definedName name="EFbl_bio2_prod_CH4">[1]Parameters!$D$58</definedName>
    <definedName name="EFbl_bio2_prod_CO2" localSheetId="2">#REF!</definedName>
    <definedName name="EFbl_bio2_prod_CO2" localSheetId="4">#REF!</definedName>
    <definedName name="EFbl_bio2_prod_CO2" localSheetId="1">#REF!</definedName>
    <definedName name="EFbl_bio2_prod_CO2">#REF!</definedName>
    <definedName name="EFbl_bio2_prod_N2O">[1]Parameters!$D$59</definedName>
    <definedName name="EFbl_bio2_total_CO2" localSheetId="2">#REF!</definedName>
    <definedName name="EFbl_bio2_total_CO2" localSheetId="4">#REF!</definedName>
    <definedName name="EFbl_bio2_total_CO2" localSheetId="1">#REF!</definedName>
    <definedName name="EFbl_bio2_total_CO2">#REF!</definedName>
    <definedName name="EFbl_bio2_totalCO2">[1]Parameters!$D$64</definedName>
    <definedName name="EFbl_bio2_totalnon_CO2" localSheetId="2">#REF!</definedName>
    <definedName name="EFbl_bio2_totalnon_CO2" localSheetId="4">#REF!</definedName>
    <definedName name="EFbl_bio2_totalnon_CO2" localSheetId="1">#REF!</definedName>
    <definedName name="EFbl_bio2_totalnon_CO2">#REF!</definedName>
    <definedName name="EFbl_bio3_cook_CH4">[1]Parameters!$D$111</definedName>
    <definedName name="EFbl_bio3_cook_CO2">[1]Parameters!$D$110</definedName>
    <definedName name="EFbl_bio3_cook_N2O">[1]Parameters!$D$112</definedName>
    <definedName name="EFbl_bio3_prod_CH4">[1]Parameters!$D$107</definedName>
    <definedName name="EFbl_bio3_prod_CO2" localSheetId="2">#REF!</definedName>
    <definedName name="EFbl_bio3_prod_CO2" localSheetId="4">#REF!</definedName>
    <definedName name="EFbl_bio3_prod_CO2" localSheetId="1">#REF!</definedName>
    <definedName name="EFbl_bio3_prod_CO2">#REF!</definedName>
    <definedName name="EFbl_bio3_prod_N2O">[1]Parameters!$D$108</definedName>
    <definedName name="EFbl_bio3_totalCO2">[1]Parameters!$D$113</definedName>
    <definedName name="EFbl_bio3_totalnon_CO2" localSheetId="2">#REF!</definedName>
    <definedName name="EFbl_bio3_totalnon_CO2" localSheetId="4">#REF!</definedName>
    <definedName name="EFbl_bio3_totalnon_CO2" localSheetId="1">#REF!</definedName>
    <definedName name="EFbl_bio3_totalnon_CO2">#REF!</definedName>
    <definedName name="EFpj_bio1_cook_CH4">[1]Parameters!$J$25</definedName>
    <definedName name="EFpj_bio1_cook_CO2" localSheetId="2">#REF!</definedName>
    <definedName name="EFpj_bio1_cook_CO2" localSheetId="4">#REF!</definedName>
    <definedName name="EFpj_bio1_cook_CO2" localSheetId="1">#REF!</definedName>
    <definedName name="EFpj_bio1_cook_CO2">#REF!</definedName>
    <definedName name="EFpj_bio1_cook_N2O">[1]Parameters!$J$26</definedName>
    <definedName name="EFpj_bio1_prod_CH4">[1]Parameters!$J$21</definedName>
    <definedName name="EFpj_bio1_prod_CO2" localSheetId="2">#REF!</definedName>
    <definedName name="EFpj_bio1_prod_CO2" localSheetId="4">#REF!</definedName>
    <definedName name="EFpj_bio1_prod_CO2" localSheetId="1">#REF!</definedName>
    <definedName name="EFpj_bio1_prod_CO2">#REF!</definedName>
    <definedName name="EFpj_bio1_prod_N2O">[1]Parameters!$J$22</definedName>
    <definedName name="EFpj_bio1_totalCO2">[1]Parameters!$J$27</definedName>
    <definedName name="EFpj_bio1_totalnon_CO2" localSheetId="2">#REF!</definedName>
    <definedName name="EFpj_bio1_totalnon_CO2" localSheetId="4">#REF!</definedName>
    <definedName name="EFpj_bio1_totalnon_CO2" localSheetId="1">#REF!</definedName>
    <definedName name="EFpj_bio1_totalnon_CO2">#REF!</definedName>
    <definedName name="EFpj_bio2_cook_CH4">[1]Parameters!$J$62</definedName>
    <definedName name="EFpj_bio2_cook_CO2" localSheetId="2">#REF!</definedName>
    <definedName name="EFpj_bio2_cook_CO2" localSheetId="4">#REF!</definedName>
    <definedName name="EFpj_bio2_cook_CO2" localSheetId="1">#REF!</definedName>
    <definedName name="EFpj_bio2_cook_CO2">#REF!</definedName>
    <definedName name="EFpj_bio2_cook_gas_i" localSheetId="2">#REF!</definedName>
    <definedName name="EFpj_bio2_cook_gas_i" localSheetId="4">#REF!</definedName>
    <definedName name="EFpj_bio2_cook_gas_i" localSheetId="1">#REF!</definedName>
    <definedName name="EFpj_bio2_cook_gas_i">#REF!</definedName>
    <definedName name="EFpj_bio2_cook_N2O">[1]Parameters!$J$63</definedName>
    <definedName name="EFpj_bio2_prod_CH4">[1]Parameters!$J$58</definedName>
    <definedName name="EFpj_bio2_prod_CO2" localSheetId="2">#REF!</definedName>
    <definedName name="EFpj_bio2_prod_CO2" localSheetId="4">#REF!</definedName>
    <definedName name="EFpj_bio2_prod_CO2" localSheetId="1">#REF!</definedName>
    <definedName name="EFpj_bio2_prod_CO2">#REF!</definedName>
    <definedName name="EFpj_bio2_prod_N2O">[1]Parameters!$J$59</definedName>
    <definedName name="EFpj_bio2_totalCO2">[1]Parameters!$J$64</definedName>
    <definedName name="EFpj_bio2_totalnon_CO2" localSheetId="2">#REF!</definedName>
    <definedName name="EFpj_bio2_totalnon_CO2" localSheetId="4">#REF!</definedName>
    <definedName name="EFpj_bio2_totalnon_CO2" localSheetId="1">#REF!</definedName>
    <definedName name="EFpj_bio2_totalnon_CO2">#REF!</definedName>
    <definedName name="EFpj_bio3_cook_CH4">[1]Parameters!$J$111</definedName>
    <definedName name="EFpj_bio3_cook_CO2" localSheetId="2">#REF!</definedName>
    <definedName name="EFpj_bio3_cook_CO2" localSheetId="4">#REF!</definedName>
    <definedName name="EFpj_bio3_cook_CO2" localSheetId="1">#REF!</definedName>
    <definedName name="EFpj_bio3_cook_CO2">#REF!</definedName>
    <definedName name="EFpj_bio3_cook_gas_i" localSheetId="2">#REF!</definedName>
    <definedName name="EFpj_bio3_cook_gas_i" localSheetId="4">#REF!</definedName>
    <definedName name="EFpj_bio3_cook_gas_i" localSheetId="1">#REF!</definedName>
    <definedName name="EFpj_bio3_cook_gas_i">#REF!</definedName>
    <definedName name="EFpj_bio3_cook_N2O">[1]Parameters!$J$112</definedName>
    <definedName name="EFpj_bio3_prod_CH4">[1]Parameters!$J$107</definedName>
    <definedName name="EFpj_bio3_prod_CO2" localSheetId="2">#REF!</definedName>
    <definedName name="EFpj_bio3_prod_CO2" localSheetId="4">#REF!</definedName>
    <definedName name="EFpj_bio3_prod_CO2" localSheetId="1">#REF!</definedName>
    <definedName name="EFpj_bio3_prod_CO2">#REF!</definedName>
    <definedName name="EFpj_bio3_prod_N2O">[1]Parameters!$J$108</definedName>
    <definedName name="EFpj_bio3_totalCO2">[1]Parameters!$J$113</definedName>
    <definedName name="EFpj_bio3_totalnon_CO2" localSheetId="2">#REF!</definedName>
    <definedName name="EFpj_bio3_totalnon_CO2" localSheetId="4">#REF!</definedName>
    <definedName name="EFpj_bio3_totalnon_CO2" localSheetId="1">#REF!</definedName>
    <definedName name="EFpj_bio3_totalnon_CO2">#REF!</definedName>
    <definedName name="f" localSheetId="2">#REF!</definedName>
    <definedName name="f" localSheetId="4">#REF!</definedName>
    <definedName name="f" localSheetId="1">#REF!</definedName>
    <definedName name="f">#REF!</definedName>
    <definedName name="F_1" localSheetId="2">#REF!</definedName>
    <definedName name="F_1" localSheetId="4">#REF!</definedName>
    <definedName name="F_1" localSheetId="1">#REF!</definedName>
    <definedName name="F_1">#REF!</definedName>
    <definedName name="F_10">'[2]Shengchang Stove'!$H$14</definedName>
    <definedName name="F_11" localSheetId="2">'[1]HH Carbon Calculator'!#REF!</definedName>
    <definedName name="F_11" localSheetId="4">'[1]HH Carbon Calculator'!#REF!</definedName>
    <definedName name="F_11" localSheetId="1">'[1]HH Carbon Calculator'!#REF!</definedName>
    <definedName name="F_11">'[1]HH Carbon Calculator'!#REF!</definedName>
    <definedName name="F_12" localSheetId="2">'[1]HH Carbon Calculator'!#REF!</definedName>
    <definedName name="F_12" localSheetId="4">'[1]HH Carbon Calculator'!#REF!</definedName>
    <definedName name="F_12" localSheetId="1">'[1]HH Carbon Calculator'!#REF!</definedName>
    <definedName name="F_12">'[1]HH Carbon Calculator'!#REF!</definedName>
    <definedName name="F_13" localSheetId="2">'[1]HH Carbon Calculator'!#REF!</definedName>
    <definedName name="F_13" localSheetId="4">'[1]HH Carbon Calculator'!#REF!</definedName>
    <definedName name="F_13" localSheetId="1">'[1]HH Carbon Calculator'!#REF!</definedName>
    <definedName name="F_13">'[1]HH Carbon Calculator'!#REF!</definedName>
    <definedName name="F_2" localSheetId="2">#REF!</definedName>
    <definedName name="F_2" localSheetId="4">#REF!</definedName>
    <definedName name="F_2" localSheetId="1">#REF!</definedName>
    <definedName name="F_2">#REF!</definedName>
    <definedName name="F_3" localSheetId="2">#REF!</definedName>
    <definedName name="F_3" localSheetId="4">#REF!</definedName>
    <definedName name="F_3" localSheetId="1">#REF!</definedName>
    <definedName name="F_3">#REF!</definedName>
    <definedName name="F_4" localSheetId="2">#REF!</definedName>
    <definedName name="F_4" localSheetId="4">#REF!</definedName>
    <definedName name="F_4" localSheetId="1">#REF!</definedName>
    <definedName name="F_4">#REF!</definedName>
    <definedName name="F_5" localSheetId="2">'[1]HH Carbon Calculator'!#REF!</definedName>
    <definedName name="F_5" localSheetId="4">'[1]HH Carbon Calculator'!#REF!</definedName>
    <definedName name="F_5" localSheetId="1">'[1]HH Carbon Calculator'!#REF!</definedName>
    <definedName name="F_5">'[1]HH Carbon Calculator'!#REF!</definedName>
    <definedName name="F_6" localSheetId="2">#REF!</definedName>
    <definedName name="F_6" localSheetId="4">#REF!</definedName>
    <definedName name="F_6" localSheetId="1">#REF!</definedName>
    <definedName name="F_6">#REF!</definedName>
    <definedName name="F_7" localSheetId="2">'[1]HH Carbon Calculator'!#REF!</definedName>
    <definedName name="F_7" localSheetId="4">'[1]HH Carbon Calculator'!#REF!</definedName>
    <definedName name="F_7" localSheetId="1">'[1]HH Carbon Calculator'!#REF!</definedName>
    <definedName name="F_7">'[1]HH Carbon Calculator'!#REF!</definedName>
    <definedName name="F_8" localSheetId="2">#REF!</definedName>
    <definedName name="F_8" localSheetId="4">#REF!</definedName>
    <definedName name="F_8" localSheetId="1">#REF!</definedName>
    <definedName name="F_8">#REF!</definedName>
    <definedName name="F_9" localSheetId="2">#REF!</definedName>
    <definedName name="F_9" localSheetId="4">#REF!</definedName>
    <definedName name="F_9" localSheetId="1">#REF!</definedName>
    <definedName name="F_9">#REF!</definedName>
    <definedName name="Fbl_bio1_10thyr">[1]Parameters!$D$40</definedName>
    <definedName name="Fbl_bio1_1styr">[1]Parameters!$D$31</definedName>
    <definedName name="Fbl_bio1_2ndyr">[1]Parameters!$D$32</definedName>
    <definedName name="Fbl_bio1_3rdyr">[1]Parameters!$D$33</definedName>
    <definedName name="Fbl_bio1_4thyr">[1]Parameters!$D$34</definedName>
    <definedName name="Fbl_bio1_5thyr">[1]Parameters!$D$35</definedName>
    <definedName name="Fbl_bio1_6thyr">[1]Parameters!$D$36</definedName>
    <definedName name="Fbl_bio1_7thyr">[1]Parameters!$D$37</definedName>
    <definedName name="Fbl_bio1_8thyr">[1]Parameters!$D$38</definedName>
    <definedName name="Fbl_bio1_9thyr">[1]Parameters!$D$39</definedName>
    <definedName name="Fbl_bio2_10thyr">[1]Parameters!$D$77</definedName>
    <definedName name="Fbl_bio2_1styr">[1]Parameters!$D$68</definedName>
    <definedName name="Fbl_bio2_2ndyr">[1]Parameters!$D$69</definedName>
    <definedName name="Fbl_bio2_3rdyr">[1]Parameters!$D$70</definedName>
    <definedName name="Fbl_bio2_4thyr">[1]Parameters!$D$71</definedName>
    <definedName name="Fbl_bio2_5thyr">[1]Parameters!$D$72</definedName>
    <definedName name="Fbl_bio2_6thyr">[1]Parameters!$D$73</definedName>
    <definedName name="Fbl_bio2_7thyr">[1]Parameters!$D$74</definedName>
    <definedName name="Fbl_bio2_8thyr">[1]Parameters!$D$75</definedName>
    <definedName name="Fbl_bio2_9thyr">[1]Parameters!$D$76</definedName>
    <definedName name="Fbl_bio3_10thyr">[1]Parameters!$D$126</definedName>
    <definedName name="Fbl_bio3_1styr">[1]Parameters!$D$117</definedName>
    <definedName name="Fbl_bio3_2ndyr">[1]Parameters!$D$118</definedName>
    <definedName name="Fbl_bio3_3rdyr">[1]Parameters!$D$119</definedName>
    <definedName name="Fbl_bio3_4thyr">[1]Parameters!$D$120</definedName>
    <definedName name="Fbl_bio3_5thyr">[1]Parameters!$D$121</definedName>
    <definedName name="Fbl_bio3_6thyr">[1]Parameters!$D$122</definedName>
    <definedName name="Fbl_bio3_7thyr">[1]Parameters!$D$123</definedName>
    <definedName name="Fbl_bio3_8thyr">[1]Parameters!$D$124</definedName>
    <definedName name="Fbl_bio3_9thyr">[1]Parameters!$D$125</definedName>
    <definedName name="Fpj_bio1_10thyr">[1]Parameters!$J$40</definedName>
    <definedName name="Fpj_bio1_1styr">[1]Parameters!$J$31</definedName>
    <definedName name="Fpj_bio1_2ndyr">[1]Parameters!$J$32</definedName>
    <definedName name="Fpj_bio1_3rdyr">[1]Parameters!$J$33</definedName>
    <definedName name="Fpj_bio1_4thyr">[1]Parameters!$J$34</definedName>
    <definedName name="Fpj_bio1_5thyr">[1]Parameters!$J$35</definedName>
    <definedName name="Fpj_bio1_6thyr">[1]Parameters!$J$36</definedName>
    <definedName name="Fpj_bio1_7thyr">[1]Parameters!$J$37</definedName>
    <definedName name="Fpj_bio1_8thyr">[1]Parameters!$J$38</definedName>
    <definedName name="Fpj_bio1_9thyr">[1]Parameters!$J$39</definedName>
    <definedName name="Fpj_bio2_10thyr">[1]Parameters!$J$77</definedName>
    <definedName name="Fpj_bio2_1styr">[1]Parameters!$J$68</definedName>
    <definedName name="Fpj_bio2_2ndyr">[1]Parameters!$J$69</definedName>
    <definedName name="Fpj_bio2_3rdyr">[1]Parameters!$J$70</definedName>
    <definedName name="Fpj_bio2_4thyr">[1]Parameters!$J$71</definedName>
    <definedName name="Fpj_bio2_5thyr">[1]Parameters!$J$72</definedName>
    <definedName name="Fpj_bio2_6thyr">[1]Parameters!$J$73</definedName>
    <definedName name="Fpj_bio2_7thyr">[1]Parameters!$J$74</definedName>
    <definedName name="Fpj_bio2_8thyr">[1]Parameters!$J$75</definedName>
    <definedName name="Fpj_bio2_9thyr">[1]Parameters!$J$76</definedName>
    <definedName name="Fpj_bio3_10thyr">[1]Parameters!$J$126</definedName>
    <definedName name="Fpj_bio3_1styr">[1]Parameters!$J$117</definedName>
    <definedName name="Fpj_bio3_2ndyr">[1]Parameters!$J$118</definedName>
    <definedName name="Fpj_bio3_3rdyr">[1]Parameters!$J$119</definedName>
    <definedName name="Fpj_bio3_4thyr">[1]Parameters!$J$120</definedName>
    <definedName name="Fpj_bio3_5thyr">[1]Parameters!$J$121</definedName>
    <definedName name="Fpj_bio3_6thyr">[1]Parameters!$J$122</definedName>
    <definedName name="Fpj_bio3_7thyr">[1]Parameters!$J$123</definedName>
    <definedName name="Fpj_bio3_8thyr">[1]Parameters!$J$124</definedName>
    <definedName name="Fpj_bio3_9thyr">[1]Parameters!$J$125</definedName>
    <definedName name="Fuel_adj">'[1]HH Carbon Calculator'!$W$64</definedName>
    <definedName name="grate" localSheetId="2">#REF!</definedName>
    <definedName name="grate" localSheetId="4">#REF!</definedName>
    <definedName name="grate" localSheetId="1">#REF!</definedName>
    <definedName name="grate">#REF!</definedName>
    <definedName name="Initial_sales" localSheetId="2">#REF!</definedName>
    <definedName name="Initial_sales" localSheetId="4">#REF!</definedName>
    <definedName name="Initial_sales" localSheetId="1">#REF!</definedName>
    <definedName name="Initial_sales">#REF!</definedName>
    <definedName name="L_1" localSheetId="2">#REF!</definedName>
    <definedName name="L_1" localSheetId="4">#REF!</definedName>
    <definedName name="L_1" localSheetId="1">#REF!</definedName>
    <definedName name="L_1">#REF!</definedName>
    <definedName name="L_10" localSheetId="2">#REF!</definedName>
    <definedName name="L_10" localSheetId="4">#REF!</definedName>
    <definedName name="L_10" localSheetId="1">#REF!</definedName>
    <definedName name="L_10">#REF!</definedName>
    <definedName name="L_11" localSheetId="2">'[1]HH Carbon Calculator'!#REF!</definedName>
    <definedName name="L_11" localSheetId="4">'[1]HH Carbon Calculator'!#REF!</definedName>
    <definedName name="L_11" localSheetId="1">'[1]HH Carbon Calculator'!#REF!</definedName>
    <definedName name="L_11">'[1]HH Carbon Calculator'!#REF!</definedName>
    <definedName name="L_12" localSheetId="2">'[1]HH Carbon Calculator'!#REF!</definedName>
    <definedName name="L_12" localSheetId="4">'[1]HH Carbon Calculator'!#REF!</definedName>
    <definedName name="L_12" localSheetId="1">'[1]HH Carbon Calculator'!#REF!</definedName>
    <definedName name="L_12">'[1]HH Carbon Calculator'!#REF!</definedName>
    <definedName name="L_13" localSheetId="2">'[1]HH Carbon Calculator'!#REF!</definedName>
    <definedName name="L_13" localSheetId="4">'[1]HH Carbon Calculator'!#REF!</definedName>
    <definedName name="L_13" localSheetId="1">'[1]HH Carbon Calculator'!#REF!</definedName>
    <definedName name="L_13">'[1]HH Carbon Calculator'!#REF!</definedName>
    <definedName name="L_2" localSheetId="2">#REF!</definedName>
    <definedName name="L_2" localSheetId="4">#REF!</definedName>
    <definedName name="L_2" localSheetId="1">#REF!</definedName>
    <definedName name="L_2">#REF!</definedName>
    <definedName name="L_3" localSheetId="2">#REF!</definedName>
    <definedName name="L_3" localSheetId="4">#REF!</definedName>
    <definedName name="L_3" localSheetId="1">#REF!</definedName>
    <definedName name="L_3">#REF!</definedName>
    <definedName name="L_4" localSheetId="2">#REF!</definedName>
    <definedName name="L_4" localSheetId="4">#REF!</definedName>
    <definedName name="L_4" localSheetId="1">#REF!</definedName>
    <definedName name="L_4">#REF!</definedName>
    <definedName name="L_5" localSheetId="2">'[1]HH Carbon Calculator'!#REF!</definedName>
    <definedName name="L_5" localSheetId="4">'[1]HH Carbon Calculator'!#REF!</definedName>
    <definedName name="L_5" localSheetId="1">'[1]HH Carbon Calculator'!#REF!</definedName>
    <definedName name="L_5">'[1]HH Carbon Calculator'!#REF!</definedName>
    <definedName name="L_6" localSheetId="2">#REF!</definedName>
    <definedName name="L_6" localSheetId="4">#REF!</definedName>
    <definedName name="L_6" localSheetId="1">#REF!</definedName>
    <definedName name="L_6">#REF!</definedName>
    <definedName name="L_7" localSheetId="2">'[1]HH Carbon Calculator'!#REF!</definedName>
    <definedName name="L_7" localSheetId="4">'[1]HH Carbon Calculator'!#REF!</definedName>
    <definedName name="L_7" localSheetId="1">'[1]HH Carbon Calculator'!#REF!</definedName>
    <definedName name="L_7">'[1]HH Carbon Calculator'!#REF!</definedName>
    <definedName name="L_8" localSheetId="2">#REF!</definedName>
    <definedName name="L_8" localSheetId="4">#REF!</definedName>
    <definedName name="L_8" localSheetId="1">#REF!</definedName>
    <definedName name="L_8">#REF!</definedName>
    <definedName name="L_9" localSheetId="2">#REF!</definedName>
    <definedName name="L_9" localSheetId="4">#REF!</definedName>
    <definedName name="L_9" localSheetId="1">#REF!</definedName>
    <definedName name="L_9">#REF!</definedName>
    <definedName name="LE_yr1">[1]Parameters!$V$8</definedName>
    <definedName name="LE_yr10">[1]Parameters!$V$17</definedName>
    <definedName name="LE_yr2">[1]Parameters!$V$9</definedName>
    <definedName name="LE_yr3">[1]Parameters!$V$10</definedName>
    <definedName name="LE_yr4">[1]Parameters!$V$11</definedName>
    <definedName name="LE_yr5">[1]Parameters!$V$12</definedName>
    <definedName name="LE_yr6">[1]Parameters!$V$13</definedName>
    <definedName name="LE_yr7">[1]Parameters!$V$14</definedName>
    <definedName name="LE_yr8">[1]Parameters!$V$15</definedName>
    <definedName name="LE_yr9">[1]Parameters!$V$16</definedName>
    <definedName name="leakage" localSheetId="2">#REF!</definedName>
    <definedName name="leakage" localSheetId="4">#REF!</definedName>
    <definedName name="leakage" localSheetId="1">#REF!</definedName>
    <definedName name="leakage">#REF!</definedName>
    <definedName name="m" localSheetId="2">#REF!</definedName>
    <definedName name="m" localSheetId="4">#REF!</definedName>
    <definedName name="m" localSheetId="1">#REF!</definedName>
    <definedName name="m">#REF!</definedName>
    <definedName name="n" localSheetId="2">#REF!</definedName>
    <definedName name="n" localSheetId="4">#REF!</definedName>
    <definedName name="n" localSheetId="1">#REF!</definedName>
    <definedName name="n">#REF!</definedName>
    <definedName name="N15540\">'[3]47-A'!$N$18006</definedName>
    <definedName name="nonCO2cook" localSheetId="2">#REF!</definedName>
    <definedName name="nonCO2cook" localSheetId="4">#REF!</definedName>
    <definedName name="nonCO2cook" localSheetId="1">#REF!</definedName>
    <definedName name="nonCO2cook">#REF!</definedName>
    <definedName name="nonCO2prod" localSheetId="2">#REF!</definedName>
    <definedName name="nonCO2prod" localSheetId="4">#REF!</definedName>
    <definedName name="nonCO2prod" localSheetId="1">#REF!</definedName>
    <definedName name="nonCO2prod">#REF!</definedName>
    <definedName name="nrb_1" localSheetId="2">#REF!</definedName>
    <definedName name="nrb_1" localSheetId="4">#REF!</definedName>
    <definedName name="nrb_1" localSheetId="1">#REF!</definedName>
    <definedName name="nrb_1">#REF!</definedName>
    <definedName name="nrb_10" localSheetId="2">#REF!</definedName>
    <definedName name="nrb_10" localSheetId="4">#REF!</definedName>
    <definedName name="nrb_10" localSheetId="1">#REF!</definedName>
    <definedName name="nrb_10">#REF!</definedName>
    <definedName name="nrb_11" localSheetId="2">'[1]HH Carbon Calculator'!#REF!</definedName>
    <definedName name="nrb_11" localSheetId="4">'[1]HH Carbon Calculator'!#REF!</definedName>
    <definedName name="nrb_11" localSheetId="1">'[1]HH Carbon Calculator'!#REF!</definedName>
    <definedName name="nrb_11">'[1]HH Carbon Calculator'!#REF!</definedName>
    <definedName name="nrb_12" localSheetId="2">'[1]HH Carbon Calculator'!#REF!</definedName>
    <definedName name="nrb_12" localSheetId="4">'[1]HH Carbon Calculator'!#REF!</definedName>
    <definedName name="nrb_12" localSheetId="1">'[1]HH Carbon Calculator'!#REF!</definedName>
    <definedName name="nrb_12">'[1]HH Carbon Calculator'!#REF!</definedName>
    <definedName name="nrb_13" localSheetId="2">'[1]HH Carbon Calculator'!#REF!</definedName>
    <definedName name="nrb_13" localSheetId="4">'[1]HH Carbon Calculator'!#REF!</definedName>
    <definedName name="nrb_13" localSheetId="1">'[1]HH Carbon Calculator'!#REF!</definedName>
    <definedName name="nrb_13">'[1]HH Carbon Calculator'!#REF!</definedName>
    <definedName name="nrb_2" localSheetId="2">#REF!</definedName>
    <definedName name="nrb_2" localSheetId="4">#REF!</definedName>
    <definedName name="nrb_2" localSheetId="1">#REF!</definedName>
    <definedName name="nrb_2">#REF!</definedName>
    <definedName name="nrb_3" localSheetId="2">#REF!</definedName>
    <definedName name="nrb_3" localSheetId="4">#REF!</definedName>
    <definedName name="nrb_3" localSheetId="1">#REF!</definedName>
    <definedName name="nrb_3">#REF!</definedName>
    <definedName name="nrb_4" localSheetId="2">#REF!</definedName>
    <definedName name="nrb_4" localSheetId="4">#REF!</definedName>
    <definedName name="nrb_4" localSheetId="1">#REF!</definedName>
    <definedName name="nrb_4">#REF!</definedName>
    <definedName name="nrb_5" localSheetId="2">'[1]HH Carbon Calculator'!#REF!</definedName>
    <definedName name="nrb_5" localSheetId="4">'[1]HH Carbon Calculator'!#REF!</definedName>
    <definedName name="nrb_5" localSheetId="1">'[1]HH Carbon Calculator'!#REF!</definedName>
    <definedName name="nrb_5">'[1]HH Carbon Calculator'!#REF!</definedName>
    <definedName name="nrb_6" localSheetId="2">#REF!</definedName>
    <definedName name="nrb_6" localSheetId="4">#REF!</definedName>
    <definedName name="nrb_6" localSheetId="1">#REF!</definedName>
    <definedName name="nrb_6">#REF!</definedName>
    <definedName name="nrb_7" localSheetId="2">'[1]HH Carbon Calculator'!#REF!</definedName>
    <definedName name="nrb_7" localSheetId="4">'[1]HH Carbon Calculator'!#REF!</definedName>
    <definedName name="nrb_7" localSheetId="1">'[1]HH Carbon Calculator'!#REF!</definedName>
    <definedName name="nrb_7">'[1]HH Carbon Calculator'!#REF!</definedName>
    <definedName name="nrb_8" localSheetId="2">#REF!</definedName>
    <definedName name="nrb_8" localSheetId="4">#REF!</definedName>
    <definedName name="nrb_8" localSheetId="1">#REF!</definedName>
    <definedName name="nrb_8">#REF!</definedName>
    <definedName name="nrb_9" localSheetId="2">#REF!</definedName>
    <definedName name="nrb_9" localSheetId="4">#REF!</definedName>
    <definedName name="nrb_9" localSheetId="1">#REF!</definedName>
    <definedName name="nrb_9">#REF!</definedName>
    <definedName name="price" localSheetId="2">#REF!</definedName>
    <definedName name="price" localSheetId="4">#REF!</definedName>
    <definedName name="price" localSheetId="1">#REF!</definedName>
    <definedName name="price">#REF!</definedName>
    <definedName name="reduction" localSheetId="2">#REF!</definedName>
    <definedName name="reduction" localSheetId="4">#REF!</definedName>
    <definedName name="reduction" localSheetId="1">#REF!</definedName>
    <definedName name="reduction">#REF!</definedName>
    <definedName name="rmb" localSheetId="2">#REF!</definedName>
    <definedName name="rmb" localSheetId="4">#REF!</definedName>
    <definedName name="rmb" localSheetId="1">#REF!</definedName>
    <definedName name="rmb">#REF!</definedName>
    <definedName name="s" localSheetId="2">#REF!</definedName>
    <definedName name="s" localSheetId="4">#REF!</definedName>
    <definedName name="s" localSheetId="1">#REF!</definedName>
    <definedName name="s">#REF!</definedName>
    <definedName name="start_year" localSheetId="2">#REF!</definedName>
    <definedName name="start_year" localSheetId="4">#REF!</definedName>
    <definedName name="start_year" localSheetId="1">#REF!</definedName>
    <definedName name="start_year">#REF!</definedName>
    <definedName name="Subsidized_price" localSheetId="2">'[1]HH Carbon Calculator'!#REF!</definedName>
    <definedName name="Subsidized_price" localSheetId="4">'[1]HH Carbon Calculator'!#REF!</definedName>
    <definedName name="Subsidized_price" localSheetId="1">'[1]HH Carbon Calculator'!#REF!</definedName>
    <definedName name="Subsidized_price">'[1]HH Carbon Calculator'!#REF!</definedName>
    <definedName name="subsidy" localSheetId="2">#REF!</definedName>
    <definedName name="subsidy" localSheetId="4">#REF!</definedName>
    <definedName name="subsidy" localSheetId="1">#REF!</definedName>
    <definedName name="subsidy">#REF!</definedName>
    <definedName name="totalCO2" localSheetId="2">#REF!</definedName>
    <definedName name="totalCO2" localSheetId="4">#REF!</definedName>
    <definedName name="totalCO2" localSheetId="1">#REF!</definedName>
    <definedName name="totalCO2">#REF!</definedName>
    <definedName name="U_1" localSheetId="2">#REF!</definedName>
    <definedName name="U_1" localSheetId="4">#REF!</definedName>
    <definedName name="U_1" localSheetId="1">#REF!</definedName>
    <definedName name="U_1">#REF!</definedName>
    <definedName name="U_10">'[2]Shengchang Stove'!$I$14</definedName>
    <definedName name="U_11" localSheetId="2">'[1]HH Carbon Calculator'!#REF!</definedName>
    <definedName name="U_11" localSheetId="4">'[1]HH Carbon Calculator'!#REF!</definedName>
    <definedName name="U_11" localSheetId="1">'[1]HH Carbon Calculator'!#REF!</definedName>
    <definedName name="U_11">'[1]HH Carbon Calculator'!#REF!</definedName>
    <definedName name="U_12" localSheetId="2">'[1]HH Carbon Calculator'!#REF!</definedName>
    <definedName name="U_12" localSheetId="4">'[1]HH Carbon Calculator'!#REF!</definedName>
    <definedName name="U_12" localSheetId="1">'[1]HH Carbon Calculator'!#REF!</definedName>
    <definedName name="U_12">'[1]HH Carbon Calculator'!#REF!</definedName>
    <definedName name="U_13" localSheetId="2">'[1]HH Carbon Calculator'!#REF!</definedName>
    <definedName name="U_13" localSheetId="4">'[1]HH Carbon Calculator'!#REF!</definedName>
    <definedName name="U_13" localSheetId="1">'[1]HH Carbon Calculator'!#REF!</definedName>
    <definedName name="U_13">'[1]HH Carbon Calculator'!#REF!</definedName>
    <definedName name="U_2" localSheetId="2">#REF!</definedName>
    <definedName name="U_2" localSheetId="4">#REF!</definedName>
    <definedName name="U_2" localSheetId="1">#REF!</definedName>
    <definedName name="U_2">#REF!</definedName>
    <definedName name="U_3" localSheetId="2">#REF!</definedName>
    <definedName name="U_3" localSheetId="4">#REF!</definedName>
    <definedName name="U_3" localSheetId="1">#REF!</definedName>
    <definedName name="U_3">#REF!</definedName>
    <definedName name="U_4" localSheetId="2">#REF!</definedName>
    <definedName name="U_4" localSheetId="4">#REF!</definedName>
    <definedName name="U_4" localSheetId="1">#REF!</definedName>
    <definedName name="U_4">#REF!</definedName>
    <definedName name="U_5" localSheetId="2">'[1]HH Carbon Calculator'!#REF!</definedName>
    <definedName name="U_5" localSheetId="4">'[1]HH Carbon Calculator'!#REF!</definedName>
    <definedName name="U_5" localSheetId="1">'[1]HH Carbon Calculator'!#REF!</definedName>
    <definedName name="U_5">'[1]HH Carbon Calculator'!#REF!</definedName>
    <definedName name="U_6" localSheetId="2">#REF!</definedName>
    <definedName name="U_6" localSheetId="4">#REF!</definedName>
    <definedName name="U_6" localSheetId="1">#REF!</definedName>
    <definedName name="U_6">#REF!</definedName>
    <definedName name="U_7" localSheetId="2">'[1]HH Carbon Calculator'!#REF!</definedName>
    <definedName name="U_7" localSheetId="4">'[1]HH Carbon Calculator'!#REF!</definedName>
    <definedName name="U_7" localSheetId="1">'[1]HH Carbon Calculator'!#REF!</definedName>
    <definedName name="U_7">'[1]HH Carbon Calculator'!#REF!</definedName>
    <definedName name="U_8" localSheetId="2">#REF!</definedName>
    <definedName name="U_8" localSheetId="4">#REF!</definedName>
    <definedName name="U_8" localSheetId="1">#REF!</definedName>
    <definedName name="U_8">#REF!</definedName>
    <definedName name="U_9" localSheetId="2">#REF!</definedName>
    <definedName name="U_9" localSheetId="4">#REF!</definedName>
    <definedName name="U_9" localSheetId="1">#REF!</definedName>
    <definedName name="U_9">#REF!</definedName>
    <definedName name="Upj_10thyr">[1]Parameters!$P$17</definedName>
    <definedName name="Upj_1styr">[1]Parameters!$P$8</definedName>
    <definedName name="Upj_2ndyr">[1]Parameters!$P$9</definedName>
    <definedName name="Upj_3rdyr">[1]Parameters!$P$10</definedName>
    <definedName name="Upj_4thyr">[1]Parameters!$P$11</definedName>
    <definedName name="Upj_5thyr">[1]Parameters!$P$12</definedName>
    <definedName name="Upj_6thyr">[1]Parameters!$P$13</definedName>
    <definedName name="Upj_7thyr">[1]Parameters!$P$14</definedName>
    <definedName name="Upj_8thyr">[1]Parameters!$P$15</definedName>
    <definedName name="Upj_9thyr">[1]Parameters!$P$16</definedName>
    <definedName name="Upj_bio2_1styr" localSheetId="2">#REF!</definedName>
    <definedName name="Upj_bio2_1styr" localSheetId="4">#REF!</definedName>
    <definedName name="Upj_bio2_1styr" localSheetId="1">#REF!</definedName>
    <definedName name="Upj_bio2_1styr">#REF!</definedName>
    <definedName name="Upj_bio2_2ndyr" localSheetId="2">#REF!</definedName>
    <definedName name="Upj_bio2_2ndyr" localSheetId="4">#REF!</definedName>
    <definedName name="Upj_bio2_2ndyr" localSheetId="1">#REF!</definedName>
    <definedName name="Upj_bio2_2ndyr">#REF!</definedName>
    <definedName name="Upj_bio2_3rdyr" localSheetId="2">#REF!</definedName>
    <definedName name="Upj_bio2_3rdyr" localSheetId="4">#REF!</definedName>
    <definedName name="Upj_bio2_3rdyr" localSheetId="1">#REF!</definedName>
    <definedName name="Upj_bio2_3rdyr">#REF!</definedName>
    <definedName name="Upj_bio2_4thyr" localSheetId="2">#REF!</definedName>
    <definedName name="Upj_bio2_4thyr" localSheetId="4">#REF!</definedName>
    <definedName name="Upj_bio2_4thyr" localSheetId="1">#REF!</definedName>
    <definedName name="Upj_bio2_4thyr">#REF!</definedName>
    <definedName name="Upj_bio2_5thyr" localSheetId="2">#REF!</definedName>
    <definedName name="Upj_bio2_5thyr" localSheetId="4">#REF!</definedName>
    <definedName name="Upj_bio2_5thyr" localSheetId="1">#REF!</definedName>
    <definedName name="Upj_bio2_5thyr">#REF!</definedName>
    <definedName name="Upj_bio2_6thyr" localSheetId="2">#REF!</definedName>
    <definedName name="Upj_bio2_6thyr" localSheetId="4">#REF!</definedName>
    <definedName name="Upj_bio2_6thyr" localSheetId="1">#REF!</definedName>
    <definedName name="Upj_bio2_6thyr">#REF!</definedName>
    <definedName name="Upj_bio2_7thyr" localSheetId="2">#REF!</definedName>
    <definedName name="Upj_bio2_7thyr" localSheetId="4">#REF!</definedName>
    <definedName name="Upj_bio2_7thyr" localSheetId="1">#REF!</definedName>
    <definedName name="Upj_bio2_7thyr">#REF!</definedName>
    <definedName name="Upj_bio2_8thyr" localSheetId="2">#REF!</definedName>
    <definedName name="Upj_bio2_8thyr" localSheetId="4">#REF!</definedName>
    <definedName name="Upj_bio2_8thyr" localSheetId="1">#REF!</definedName>
    <definedName name="Upj_bio2_8thyr">#REF!</definedName>
    <definedName name="Upj_bio2_9thyr" localSheetId="2">#REF!</definedName>
    <definedName name="Upj_bio2_9thyr" localSheetId="4">#REF!</definedName>
    <definedName name="Upj_bio2_9thyr" localSheetId="1">#REF!</definedName>
    <definedName name="Upj_bio2_9thyr">#REF!</definedName>
    <definedName name="Upj_bio3_10thyr" localSheetId="2">#REF!</definedName>
    <definedName name="Upj_bio3_10thyr" localSheetId="4">#REF!</definedName>
    <definedName name="Upj_bio3_10thyr" localSheetId="1">#REF!</definedName>
    <definedName name="Upj_bio3_10thyr">#REF!</definedName>
    <definedName name="Upj_bio3_1styr" localSheetId="2">#REF!</definedName>
    <definedName name="Upj_bio3_1styr" localSheetId="4">#REF!</definedName>
    <definedName name="Upj_bio3_1styr" localSheetId="1">#REF!</definedName>
    <definedName name="Upj_bio3_1styr">#REF!</definedName>
    <definedName name="Upj_bio3_2ndyr" localSheetId="2">#REF!</definedName>
    <definedName name="Upj_bio3_2ndyr" localSheetId="4">#REF!</definedName>
    <definedName name="Upj_bio3_2ndyr" localSheetId="1">#REF!</definedName>
    <definedName name="Upj_bio3_2ndyr">#REF!</definedName>
    <definedName name="Upj_bio3_3rdyr" localSheetId="2">#REF!</definedName>
    <definedName name="Upj_bio3_3rdyr" localSheetId="4">#REF!</definedName>
    <definedName name="Upj_bio3_3rdyr" localSheetId="1">#REF!</definedName>
    <definedName name="Upj_bio3_3rdyr">#REF!</definedName>
    <definedName name="Upj_bio3_4thyr" localSheetId="2">#REF!</definedName>
    <definedName name="Upj_bio3_4thyr" localSheetId="4">#REF!</definedName>
    <definedName name="Upj_bio3_4thyr" localSheetId="1">#REF!</definedName>
    <definedName name="Upj_bio3_4thyr">#REF!</definedName>
    <definedName name="Upj_bio3_5thyr" localSheetId="2">#REF!</definedName>
    <definedName name="Upj_bio3_5thyr" localSheetId="4">#REF!</definedName>
    <definedName name="Upj_bio3_5thyr" localSheetId="1">#REF!</definedName>
    <definedName name="Upj_bio3_5thyr">#REF!</definedName>
    <definedName name="Upj_bio3_6thyr" localSheetId="2">#REF!</definedName>
    <definedName name="Upj_bio3_6thyr" localSheetId="4">#REF!</definedName>
    <definedName name="Upj_bio3_6thyr" localSheetId="1">#REF!</definedName>
    <definedName name="Upj_bio3_6thyr">#REF!</definedName>
    <definedName name="Upj_bio3_7thyr" localSheetId="2">#REF!</definedName>
    <definedName name="Upj_bio3_7thyr" localSheetId="4">#REF!</definedName>
    <definedName name="Upj_bio3_7thyr" localSheetId="1">#REF!</definedName>
    <definedName name="Upj_bio3_7thyr">#REF!</definedName>
    <definedName name="Upj_bio3_8thyr" localSheetId="2">#REF!</definedName>
    <definedName name="Upj_bio3_8thyr" localSheetId="4">#REF!</definedName>
    <definedName name="Upj_bio3_8thyr" localSheetId="1">#REF!</definedName>
    <definedName name="Upj_bio3_8thyr">#REF!</definedName>
    <definedName name="Upj_bio3_9thyr" localSheetId="2">#REF!</definedName>
    <definedName name="Upj_bio3_9thyr" localSheetId="4">#REF!</definedName>
    <definedName name="Upj_bio3_9thyr" localSheetId="1">#REF!</definedName>
    <definedName name="Upj_bio3_9thyr">#REF!</definedName>
    <definedName name="Upj_fuel2_10thyr" localSheetId="2">#REF!</definedName>
    <definedName name="Upj_fuel2_10thyr" localSheetId="4">#REF!</definedName>
    <definedName name="Upj_fuel2_10thyr" localSheetId="1">#REF!</definedName>
    <definedName name="Upj_fuel2_10thyr">#REF!</definedName>
    <definedName name="Upj_fuel2_1styr" localSheetId="2">#REF!</definedName>
    <definedName name="Upj_fuel2_1styr" localSheetId="4">#REF!</definedName>
    <definedName name="Upj_fuel2_1styr" localSheetId="1">#REF!</definedName>
    <definedName name="Upj_fuel2_1styr">#REF!</definedName>
    <definedName name="Upj_fuel2_2ndyr" localSheetId="2">#REF!</definedName>
    <definedName name="Upj_fuel2_2ndyr" localSheetId="4">#REF!</definedName>
    <definedName name="Upj_fuel2_2ndyr" localSheetId="1">#REF!</definedName>
    <definedName name="Upj_fuel2_2ndyr">#REF!</definedName>
    <definedName name="Upj_fuel2_3rdyr" localSheetId="2">#REF!</definedName>
    <definedName name="Upj_fuel2_3rdyr" localSheetId="4">#REF!</definedName>
    <definedName name="Upj_fuel2_3rdyr" localSheetId="1">#REF!</definedName>
    <definedName name="Upj_fuel2_3rdyr">#REF!</definedName>
    <definedName name="Upj_fuel2_4thyr" localSheetId="2">#REF!</definedName>
    <definedName name="Upj_fuel2_4thyr" localSheetId="4">#REF!</definedName>
    <definedName name="Upj_fuel2_4thyr" localSheetId="1">#REF!</definedName>
    <definedName name="Upj_fuel2_4thyr">#REF!</definedName>
    <definedName name="Upj_fuel2_5thyr" localSheetId="2">#REF!</definedName>
    <definedName name="Upj_fuel2_5thyr" localSheetId="4">#REF!</definedName>
    <definedName name="Upj_fuel2_5thyr" localSheetId="1">#REF!</definedName>
    <definedName name="Upj_fuel2_5thyr">#REF!</definedName>
    <definedName name="Upj_fuel2_6thyr" localSheetId="2">#REF!</definedName>
    <definedName name="Upj_fuel2_6thyr" localSheetId="4">#REF!</definedName>
    <definedName name="Upj_fuel2_6thyr" localSheetId="1">#REF!</definedName>
    <definedName name="Upj_fuel2_6thyr">#REF!</definedName>
    <definedName name="Upj_fuel2_7thyr" localSheetId="2">#REF!</definedName>
    <definedName name="Upj_fuel2_7thyr" localSheetId="4">#REF!</definedName>
    <definedName name="Upj_fuel2_7thyr" localSheetId="1">#REF!</definedName>
    <definedName name="Upj_fuel2_7thyr">#REF!</definedName>
    <definedName name="Upj_fuel2_8thyr" localSheetId="2">#REF!</definedName>
    <definedName name="Upj_fuel2_8thyr" localSheetId="4">#REF!</definedName>
    <definedName name="Upj_fuel2_8thyr" localSheetId="1">#REF!</definedName>
    <definedName name="Upj_fuel2_8thyr">#REF!</definedName>
    <definedName name="Upj_fuel2_9thyr" localSheetId="2">#REF!</definedName>
    <definedName name="Upj_fuel2_9thyr" localSheetId="4">#REF!</definedName>
    <definedName name="Upj_fuel2_9thyr" localSheetId="1">#REF!</definedName>
    <definedName name="Upj_fuel2_9thyr">#REF!</definedName>
    <definedName name="Upj_fuel3_10thyr" localSheetId="2">#REF!</definedName>
    <definedName name="Upj_fuel3_10thyr" localSheetId="4">#REF!</definedName>
    <definedName name="Upj_fuel3_10thyr" localSheetId="1">#REF!</definedName>
    <definedName name="Upj_fuel3_10thyr">#REF!</definedName>
    <definedName name="Upj_fuel3_1styr" localSheetId="2">#REF!</definedName>
    <definedName name="Upj_fuel3_1styr" localSheetId="4">#REF!</definedName>
    <definedName name="Upj_fuel3_1styr" localSheetId="1">#REF!</definedName>
    <definedName name="Upj_fuel3_1styr">#REF!</definedName>
    <definedName name="Upj_fuel3_2ndyr" localSheetId="2">#REF!</definedName>
    <definedName name="Upj_fuel3_2ndyr" localSheetId="4">#REF!</definedName>
    <definedName name="Upj_fuel3_2ndyr" localSheetId="1">#REF!</definedName>
    <definedName name="Upj_fuel3_2ndyr">#REF!</definedName>
    <definedName name="Upj_fuel3_3rdyr" localSheetId="2">#REF!</definedName>
    <definedName name="Upj_fuel3_3rdyr" localSheetId="4">#REF!</definedName>
    <definedName name="Upj_fuel3_3rdyr" localSheetId="1">#REF!</definedName>
    <definedName name="Upj_fuel3_3rdyr">#REF!</definedName>
    <definedName name="Upj_fuel3_4thyr" localSheetId="2">#REF!</definedName>
    <definedName name="Upj_fuel3_4thyr" localSheetId="4">#REF!</definedName>
    <definedName name="Upj_fuel3_4thyr" localSheetId="1">#REF!</definedName>
    <definedName name="Upj_fuel3_4thyr">#REF!</definedName>
    <definedName name="Upj_fuel3_5thyr" localSheetId="2">#REF!</definedName>
    <definedName name="Upj_fuel3_5thyr" localSheetId="4">#REF!</definedName>
    <definedName name="Upj_fuel3_5thyr" localSheetId="1">#REF!</definedName>
    <definedName name="Upj_fuel3_5thyr">#REF!</definedName>
    <definedName name="Upj_fuel3_6thyr" localSheetId="2">#REF!</definedName>
    <definedName name="Upj_fuel3_6thyr" localSheetId="4">#REF!</definedName>
    <definedName name="Upj_fuel3_6thyr" localSheetId="1">#REF!</definedName>
    <definedName name="Upj_fuel3_6thyr">#REF!</definedName>
    <definedName name="Upj_fuel3_7thyr" localSheetId="2">#REF!</definedName>
    <definedName name="Upj_fuel3_7thyr" localSheetId="4">#REF!</definedName>
    <definedName name="Upj_fuel3_7thyr" localSheetId="1">#REF!</definedName>
    <definedName name="Upj_fuel3_7thyr">#REF!</definedName>
    <definedName name="Upj_fuel3_8thyr" localSheetId="2">#REF!</definedName>
    <definedName name="Upj_fuel3_8thyr" localSheetId="4">#REF!</definedName>
    <definedName name="Upj_fuel3_8thyr" localSheetId="1">#REF!</definedName>
    <definedName name="Upj_fuel3_8thyr">#REF!</definedName>
    <definedName name="Upj_fuel3_9thyr" localSheetId="2">#REF!</definedName>
    <definedName name="Upj_fuel3_9thyr" localSheetId="4">#REF!</definedName>
    <definedName name="Upj_fuel3_9thyr" localSheetId="1">#REF!</definedName>
    <definedName name="Upj_fuel3_9thyr">#REF!</definedName>
    <definedName name="Upj_fule1_10thyr" localSheetId="2">#REF!</definedName>
    <definedName name="Upj_fule1_10thyr" localSheetId="4">#REF!</definedName>
    <definedName name="Upj_fule1_10thyr" localSheetId="1">#REF!</definedName>
    <definedName name="Upj_fule1_10thyr">#REF!</definedName>
    <definedName name="Upj_fule1_1styr" localSheetId="2">#REF!</definedName>
    <definedName name="Upj_fule1_1styr" localSheetId="4">#REF!</definedName>
    <definedName name="Upj_fule1_1styr" localSheetId="1">#REF!</definedName>
    <definedName name="Upj_fule1_1styr">#REF!</definedName>
    <definedName name="Upj_fule1_2ndyr" localSheetId="2">#REF!</definedName>
    <definedName name="Upj_fule1_2ndyr" localSheetId="4">#REF!</definedName>
    <definedName name="Upj_fule1_2ndyr" localSheetId="1">#REF!</definedName>
    <definedName name="Upj_fule1_2ndyr">#REF!</definedName>
    <definedName name="Upj_fule1_3rdyr" localSheetId="2">#REF!</definedName>
    <definedName name="Upj_fule1_3rdyr" localSheetId="4">#REF!</definedName>
    <definedName name="Upj_fule1_3rdyr" localSheetId="1">#REF!</definedName>
    <definedName name="Upj_fule1_3rdyr">#REF!</definedName>
    <definedName name="Upj_fule1_4thyr" localSheetId="2">#REF!</definedName>
    <definedName name="Upj_fule1_4thyr" localSheetId="4">#REF!</definedName>
    <definedName name="Upj_fule1_4thyr" localSheetId="1">#REF!</definedName>
    <definedName name="Upj_fule1_4thyr">#REF!</definedName>
    <definedName name="Upj_fule1_5thyr" localSheetId="2">#REF!</definedName>
    <definedName name="Upj_fule1_5thyr" localSheetId="4">#REF!</definedName>
    <definedName name="Upj_fule1_5thyr" localSheetId="1">#REF!</definedName>
    <definedName name="Upj_fule1_5thyr">#REF!</definedName>
    <definedName name="Upj_fule1_6thyr" localSheetId="2">#REF!</definedName>
    <definedName name="Upj_fule1_6thyr" localSheetId="4">#REF!</definedName>
    <definedName name="Upj_fule1_6thyr" localSheetId="1">#REF!</definedName>
    <definedName name="Upj_fule1_6thyr">#REF!</definedName>
    <definedName name="Upj_fule1_7thyr" localSheetId="2">#REF!</definedName>
    <definedName name="Upj_fule1_7thyr" localSheetId="4">#REF!</definedName>
    <definedName name="Upj_fule1_7thyr" localSheetId="1">#REF!</definedName>
    <definedName name="Upj_fule1_7thyr">#REF!</definedName>
    <definedName name="Upj_fule1_8thyr" localSheetId="2">#REF!</definedName>
    <definedName name="Upj_fule1_8thyr" localSheetId="4">#REF!</definedName>
    <definedName name="Upj_fule1_8thyr" localSheetId="1">#REF!</definedName>
    <definedName name="Upj_fule1_8thyr">#REF!</definedName>
    <definedName name="Upj_fule1_9thyr" localSheetId="2">#REF!</definedName>
    <definedName name="Upj_fule1_9thyr" localSheetId="4">#REF!</definedName>
    <definedName name="Upj_fule1_9thyr" localSheetId="1">#REF!</definedName>
    <definedName name="Upj_fule1_9thyr">#REF!</definedName>
    <definedName name="Xnrb_bl_bio1_yr1">[1]Parameters!$D$8</definedName>
    <definedName name="Xnrb_bl_bio1_yr10">[1]Parameters!$D$17</definedName>
    <definedName name="Xnrb_bl_bio1_yr2">[1]Parameters!$D$9</definedName>
    <definedName name="Xnrb_bl_bio1_yr3">[1]Parameters!$D$10</definedName>
    <definedName name="Xnrb_bl_bio1_yr4">[1]Parameters!$D$11</definedName>
    <definedName name="Xnrb_bl_bio1_yr5">[1]Parameters!$D$12</definedName>
    <definedName name="Xnrb_bl_bio1_yr6">[1]Parameters!$D$13</definedName>
    <definedName name="Xnrb_bl_bio1_yr7">[1]Parameters!$D$14</definedName>
    <definedName name="Xnrb_bl_bio1_yr8">[1]Parameters!$D$15</definedName>
    <definedName name="Xnrb_bl_bio1_yr9">[1]Parameters!$D$16</definedName>
    <definedName name="Xnrb_bl_bio2_yr1">[1]Parameters!$D$45</definedName>
    <definedName name="Xnrb_bl_bio2_yr10">[1]Parameters!$D$54</definedName>
    <definedName name="Xnrb_bl_bio2_yr2">[1]Parameters!$D$46</definedName>
    <definedName name="Xnrb_bl_bio2_yr3">[1]Parameters!$D$47</definedName>
    <definedName name="Xnrb_bl_bio2_yr4">[1]Parameters!$D$48</definedName>
    <definedName name="Xnrb_bl_bio2_yr5">[1]Parameters!$D$49</definedName>
    <definedName name="Xnrb_bl_bio2_yr6">[1]Parameters!$D$50</definedName>
    <definedName name="Xnrb_bl_bio2_yr7">[1]Parameters!$D$51</definedName>
    <definedName name="Xnrb_bl_bio2_yr8">[1]Parameters!$D$52</definedName>
    <definedName name="Xnrb_bl_bio2_yr9">[1]Parameters!$D$53</definedName>
    <definedName name="Xnrb_bl_bio3_yr1">[1]Parameters!$D$94</definedName>
    <definedName name="Xnrb_bl_bio3_yr10">[1]Parameters!$D$103</definedName>
    <definedName name="Xnrb_bl_bio3_yr2">[1]Parameters!$D$95</definedName>
    <definedName name="Xnrb_bl_bio3_yr3">[1]Parameters!$D$96</definedName>
    <definedName name="Xnrb_bl_bio3_yr4">[1]Parameters!$D$97</definedName>
    <definedName name="Xnrb_bl_bio3_yr5">[1]Parameters!$D$98</definedName>
    <definedName name="Xnrb_bl_bio3_yr6">[1]Parameters!$D$99</definedName>
    <definedName name="Xnrb_bl_bio3_yr7">[1]Parameters!$D$100</definedName>
    <definedName name="Xnrb_bl_bio3_yr8">[1]Parameters!$D$101</definedName>
    <definedName name="Xnrb_bl_bio3_yr9">[1]Parameters!$D$102</definedName>
    <definedName name="Xnrb_bl_y1" localSheetId="2">#REF!</definedName>
    <definedName name="Xnrb_bl_y1" localSheetId="4">#REF!</definedName>
    <definedName name="Xnrb_bl_y1" localSheetId="1">#REF!</definedName>
    <definedName name="Xnrb_bl_y1">#REF!</definedName>
    <definedName name="Xnrb_bl_y10" localSheetId="2">#REF!</definedName>
    <definedName name="Xnrb_bl_y10" localSheetId="4">#REF!</definedName>
    <definedName name="Xnrb_bl_y10" localSheetId="1">#REF!</definedName>
    <definedName name="Xnrb_bl_y10">#REF!</definedName>
    <definedName name="Xnrb_bl_y2" localSheetId="2">#REF!</definedName>
    <definedName name="Xnrb_bl_y2" localSheetId="4">#REF!</definedName>
    <definedName name="Xnrb_bl_y2" localSheetId="1">#REF!</definedName>
    <definedName name="Xnrb_bl_y2">#REF!</definedName>
    <definedName name="Xnrb_bl_y3" localSheetId="2">#REF!</definedName>
    <definedName name="Xnrb_bl_y3" localSheetId="4">#REF!</definedName>
    <definedName name="Xnrb_bl_y3" localSheetId="1">#REF!</definedName>
    <definedName name="Xnrb_bl_y3">#REF!</definedName>
    <definedName name="Xnrb_bl_y4" localSheetId="2">#REF!</definedName>
    <definedName name="Xnrb_bl_y4" localSheetId="4">#REF!</definedName>
    <definedName name="Xnrb_bl_y4" localSheetId="1">#REF!</definedName>
    <definedName name="Xnrb_bl_y4">#REF!</definedName>
    <definedName name="Xnrb_bl_y5" localSheetId="2">#REF!</definedName>
    <definedName name="Xnrb_bl_y5" localSheetId="4">#REF!</definedName>
    <definedName name="Xnrb_bl_y5" localSheetId="1">#REF!</definedName>
    <definedName name="Xnrb_bl_y5">#REF!</definedName>
    <definedName name="Xnrb_bl_y6" localSheetId="2">#REF!</definedName>
    <definedName name="Xnrb_bl_y6" localSheetId="4">#REF!</definedName>
    <definedName name="Xnrb_bl_y6" localSheetId="1">#REF!</definedName>
    <definedName name="Xnrb_bl_y6">#REF!</definedName>
    <definedName name="Xnrb_bl_y7" localSheetId="2">#REF!</definedName>
    <definedName name="Xnrb_bl_y7" localSheetId="4">#REF!</definedName>
    <definedName name="Xnrb_bl_y7" localSheetId="1">#REF!</definedName>
    <definedName name="Xnrb_bl_y7">#REF!</definedName>
    <definedName name="Xnrb_bl_y8" localSheetId="2">#REF!</definedName>
    <definedName name="Xnrb_bl_y8" localSheetId="4">#REF!</definedName>
    <definedName name="Xnrb_bl_y8" localSheetId="1">#REF!</definedName>
    <definedName name="Xnrb_bl_y8">#REF!</definedName>
    <definedName name="Xnrb_bl_y9" localSheetId="2">#REF!</definedName>
    <definedName name="Xnrb_bl_y9" localSheetId="4">#REF!</definedName>
    <definedName name="Xnrb_bl_y9" localSheetId="1">#REF!</definedName>
    <definedName name="Xnrb_bl_y9">#REF!</definedName>
    <definedName name="Xnrb_pj_bio1_yr1">[1]Parameters!$J$8</definedName>
    <definedName name="Xnrb_pj_bio1_yr10">[1]Parameters!$J$17</definedName>
    <definedName name="Xnrb_pj_bio1_yr2">[1]Parameters!$J$9</definedName>
    <definedName name="Xnrb_pj_bio1_yr3">[1]Parameters!$J$10</definedName>
    <definedName name="Xnrb_pj_bio1_yr4">[1]Parameters!$J$11</definedName>
    <definedName name="Xnrb_pj_bio1_yr5">[1]Parameters!$J$12</definedName>
    <definedName name="Xnrb_pj_bio1_yr6">[1]Parameters!$J$13</definedName>
    <definedName name="Xnrb_pj_bio1_yr7">[1]Parameters!$J$14</definedName>
    <definedName name="Xnrb_pj_bio1_yr8">[1]Parameters!$J$15</definedName>
    <definedName name="Xnrb_pj_bio1_yr9">[1]Parameters!$J$16</definedName>
    <definedName name="Xnrb_pj_bio2_yr1">[1]Parameters!$J$45</definedName>
    <definedName name="Xnrb_pj_bio2_yr10">[1]Parameters!$J$54</definedName>
    <definedName name="Xnrb_pj_bio2_yr2">[1]Parameters!$J$46</definedName>
    <definedName name="Xnrb_pj_bio2_yr3">[1]Parameters!$J$47</definedName>
    <definedName name="Xnrb_pj_bio2_yr4">[1]Parameters!$J$48</definedName>
    <definedName name="Xnrb_pj_bio2_yr5">[1]Parameters!$J$49</definedName>
    <definedName name="Xnrb_pj_bio2_yr6">[1]Parameters!$J$50</definedName>
    <definedName name="Xnrb_pj_bio2_yr7">[1]Parameters!$J$51</definedName>
    <definedName name="Xnrb_pj_bio2_yr8">[1]Parameters!$J$52</definedName>
    <definedName name="Xnrb_pj_bio2_yr9">[1]Parameters!$J$53</definedName>
    <definedName name="Xnrb_pj_bio3_yr1">[1]Parameters!$J$94</definedName>
    <definedName name="Xnrb_pj_bio3_yr10">[1]Parameters!$J$103</definedName>
    <definedName name="Xnrb_pj_bio3_yr2">[1]Parameters!$J$95</definedName>
    <definedName name="Xnrb_pj_bio3_yr3">[1]Parameters!$J$96</definedName>
    <definedName name="Xnrb_pj_bio3_yr4">[1]Parameters!$J$97</definedName>
    <definedName name="Xnrb_pj_bio3_yr5">[1]Parameters!$J$98</definedName>
    <definedName name="Xnrb_pj_bio3_yr6">[1]Parameters!$J$99</definedName>
    <definedName name="Xnrb_pj_bio3_yr7">[1]Parameters!$J$100</definedName>
    <definedName name="Xnrb_pj_bio3_yr8">[1]Parameters!$J$101</definedName>
    <definedName name="Xnrb_pj_bio3_yr9">[1]Parameters!$J$102</definedName>
    <definedName name="year1" localSheetId="2">'[1]HH Carbon Calculator'!#REF!</definedName>
    <definedName name="year1" localSheetId="4">'[1]HH Carbon Calculator'!#REF!</definedName>
    <definedName name="year1" localSheetId="1">'[1]HH Carbon Calculator'!#REF!</definedName>
    <definedName name="year1">'[1]HH Carbon Calculator'!#REF!</definedName>
    <definedName name="year2" localSheetId="2">'[1]HH Carbon Calculator'!#REF!</definedName>
    <definedName name="year2" localSheetId="4">'[1]HH Carbon Calculator'!#REF!</definedName>
    <definedName name="year2" localSheetId="1">'[1]HH Carbon Calculator'!#REF!</definedName>
    <definedName name="year2">'[1]HH Carbon Calculator'!#REF!</definedName>
    <definedName name="year3" localSheetId="2">#REF!</definedName>
    <definedName name="year3" localSheetId="4">#REF!</definedName>
    <definedName name="year3" localSheetId="1">#REF!</definedName>
    <definedName name="year3">#REF!</definedName>
    <definedName name="year4" localSheetId="2">'[1]HH Carbon Calculator'!#REF!</definedName>
    <definedName name="year4" localSheetId="4">'[1]HH Carbon Calculator'!#REF!</definedName>
    <definedName name="year4" localSheetId="1">'[1]HH Carbon Calculator'!#REF!</definedName>
    <definedName name="year4">'[1]HH Carbon Calculator'!#REF!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7" l="1"/>
  <c r="I14" i="10"/>
  <c r="N15" i="10" l="1"/>
  <c r="N16" i="10"/>
  <c r="N17" i="10"/>
  <c r="N18" i="10"/>
  <c r="N19" i="10"/>
  <c r="N20" i="10"/>
  <c r="N21" i="10"/>
  <c r="N22" i="10"/>
  <c r="N7" i="10" l="1"/>
  <c r="H1369" i="10" l="1"/>
  <c r="H1768" i="10"/>
  <c r="R1746" i="10"/>
  <c r="R1747" i="10"/>
  <c r="R1748" i="10"/>
  <c r="R1749" i="10"/>
  <c r="R1750" i="10"/>
  <c r="R1751" i="10"/>
  <c r="R1752" i="10"/>
  <c r="O1752" i="10"/>
  <c r="N1746" i="10"/>
  <c r="N1747" i="10"/>
  <c r="N1748" i="10"/>
  <c r="N1749" i="10"/>
  <c r="N1750" i="10"/>
  <c r="N1751" i="10"/>
  <c r="R1745" i="10"/>
  <c r="N1745" i="10"/>
  <c r="R1744" i="10"/>
  <c r="N1744" i="10"/>
  <c r="R1743" i="10"/>
  <c r="N1743" i="10"/>
  <c r="S1742" i="10"/>
  <c r="N1742" i="10"/>
  <c r="H1732" i="10" l="1"/>
  <c r="H1733" i="10"/>
  <c r="R1726" i="10"/>
  <c r="O1726" i="10"/>
  <c r="R1725" i="10"/>
  <c r="N1725" i="10"/>
  <c r="R1724" i="10"/>
  <c r="N1724" i="10"/>
  <c r="R1723" i="10"/>
  <c r="N1723" i="10"/>
  <c r="S1722" i="10"/>
  <c r="N1722" i="10"/>
  <c r="H1712" i="10" l="1"/>
  <c r="H1713" i="10"/>
  <c r="R1697" i="10"/>
  <c r="R1698" i="10"/>
  <c r="R1699" i="10"/>
  <c r="R1700" i="10"/>
  <c r="R1701" i="10"/>
  <c r="R1702" i="10"/>
  <c r="R1703" i="10"/>
  <c r="O1703" i="10"/>
  <c r="N1697" i="10"/>
  <c r="N1698" i="10"/>
  <c r="N1699" i="10"/>
  <c r="N1700" i="10"/>
  <c r="N1701" i="10"/>
  <c r="N1702" i="10"/>
  <c r="R1696" i="10"/>
  <c r="N1696" i="10"/>
  <c r="R1695" i="10"/>
  <c r="N1695" i="10"/>
  <c r="R1694" i="10"/>
  <c r="N1694" i="10"/>
  <c r="R1693" i="10"/>
  <c r="N1693" i="10"/>
  <c r="R1692" i="10"/>
  <c r="N1692" i="10"/>
  <c r="R1691" i="10"/>
  <c r="N1691" i="10"/>
  <c r="R1690" i="10"/>
  <c r="N1690" i="10"/>
  <c r="R1689" i="10"/>
  <c r="N1689" i="10"/>
  <c r="R1688" i="10"/>
  <c r="N1688" i="10"/>
  <c r="R1687" i="10"/>
  <c r="N1687" i="10"/>
  <c r="R1686" i="10"/>
  <c r="N1686" i="10"/>
  <c r="R1685" i="10"/>
  <c r="N1685" i="10"/>
  <c r="S1684" i="10"/>
  <c r="N1684" i="10"/>
  <c r="O1674" i="10" l="1"/>
  <c r="R1617" i="10"/>
  <c r="R1618" i="10"/>
  <c r="R1619" i="10"/>
  <c r="R1620" i="10"/>
  <c r="R1621" i="10"/>
  <c r="R1622" i="10"/>
  <c r="R1623" i="10"/>
  <c r="R1624" i="10"/>
  <c r="R1625" i="10"/>
  <c r="R1626" i="10"/>
  <c r="R1627" i="10"/>
  <c r="R1628" i="10"/>
  <c r="R1629" i="10"/>
  <c r="R1630" i="10"/>
  <c r="R1631" i="10"/>
  <c r="R1632" i="10"/>
  <c r="R1633" i="10"/>
  <c r="R1634" i="10"/>
  <c r="R1635" i="10"/>
  <c r="R1636" i="10"/>
  <c r="R1637" i="10"/>
  <c r="R1638" i="10"/>
  <c r="R1639" i="10"/>
  <c r="R1640" i="10"/>
  <c r="R1641" i="10"/>
  <c r="R1642" i="10"/>
  <c r="R1643" i="10"/>
  <c r="R1644" i="10"/>
  <c r="R1645" i="10"/>
  <c r="R1646" i="10"/>
  <c r="R1647" i="10"/>
  <c r="R1648" i="10"/>
  <c r="R1649" i="10"/>
  <c r="R1650" i="10"/>
  <c r="R1651" i="10"/>
  <c r="R1652" i="10"/>
  <c r="R1653" i="10"/>
  <c r="R1654" i="10"/>
  <c r="R1655" i="10"/>
  <c r="R1656" i="10"/>
  <c r="R1657" i="10"/>
  <c r="R1658" i="10"/>
  <c r="R1659" i="10"/>
  <c r="R1660" i="10"/>
  <c r="R1661" i="10"/>
  <c r="R1662" i="10"/>
  <c r="R1663" i="10"/>
  <c r="R1664" i="10"/>
  <c r="R1665" i="10"/>
  <c r="R1666" i="10"/>
  <c r="R1667" i="10"/>
  <c r="R1668" i="10"/>
  <c r="R1669" i="10"/>
  <c r="R1670" i="10"/>
  <c r="R1671" i="10"/>
  <c r="R1672" i="10"/>
  <c r="R1673" i="10"/>
  <c r="R1674" i="10"/>
  <c r="N1621" i="10"/>
  <c r="N1622" i="10"/>
  <c r="N1623" i="10"/>
  <c r="N1624" i="10"/>
  <c r="N1625" i="10"/>
  <c r="N1626" i="10"/>
  <c r="N1627" i="10"/>
  <c r="N1628" i="10"/>
  <c r="N1629" i="10"/>
  <c r="N1630" i="10"/>
  <c r="N1631" i="10"/>
  <c r="N1632" i="10"/>
  <c r="N1633" i="10"/>
  <c r="N1634" i="10"/>
  <c r="N1635" i="10"/>
  <c r="N1636" i="10"/>
  <c r="N1637" i="10"/>
  <c r="N1638" i="10"/>
  <c r="N1639" i="10"/>
  <c r="N1640" i="10"/>
  <c r="N1641" i="10"/>
  <c r="N1642" i="10"/>
  <c r="N1643" i="10"/>
  <c r="N1644" i="10"/>
  <c r="N1645" i="10"/>
  <c r="N1646" i="10"/>
  <c r="N1647" i="10"/>
  <c r="N1648" i="10"/>
  <c r="N1649" i="10"/>
  <c r="N1650" i="10"/>
  <c r="N1651" i="10"/>
  <c r="N1652" i="10"/>
  <c r="N1653" i="10"/>
  <c r="N1654" i="10"/>
  <c r="N1655" i="10"/>
  <c r="N1656" i="10"/>
  <c r="N1657" i="10"/>
  <c r="N1658" i="10"/>
  <c r="N1659" i="10"/>
  <c r="N1660" i="10"/>
  <c r="N1661" i="10"/>
  <c r="N1662" i="10"/>
  <c r="N1663" i="10"/>
  <c r="N1664" i="10"/>
  <c r="N1665" i="10"/>
  <c r="N1666" i="10"/>
  <c r="N1667" i="10"/>
  <c r="N1668" i="10"/>
  <c r="N1669" i="10"/>
  <c r="N1670" i="10"/>
  <c r="N1671" i="10"/>
  <c r="N1672" i="10"/>
  <c r="N1673" i="10"/>
  <c r="E1628" i="10"/>
  <c r="I1602" i="10" s="1"/>
  <c r="N1620" i="10"/>
  <c r="N1619" i="10"/>
  <c r="N1618" i="10"/>
  <c r="N1617" i="10"/>
  <c r="R1616" i="10"/>
  <c r="N1616" i="10"/>
  <c r="R1615" i="10"/>
  <c r="N1615" i="10"/>
  <c r="R1614" i="10"/>
  <c r="N1614" i="10"/>
  <c r="R1613" i="10"/>
  <c r="N1613" i="10"/>
  <c r="R1612" i="10"/>
  <c r="N1612" i="10"/>
  <c r="R1611" i="10"/>
  <c r="N1611" i="10"/>
  <c r="R1610" i="10"/>
  <c r="N1610" i="10"/>
  <c r="R1609" i="10"/>
  <c r="N1609" i="10"/>
  <c r="S1608" i="10"/>
  <c r="N1608" i="10"/>
  <c r="S1602" i="10" l="1"/>
  <c r="W1602" i="10" s="1"/>
  <c r="H1598" i="10"/>
  <c r="H1599" i="10"/>
  <c r="O1587" i="10"/>
  <c r="R1585" i="10"/>
  <c r="R1586" i="10"/>
  <c r="R1587" i="10"/>
  <c r="N1585" i="10"/>
  <c r="N1586" i="10"/>
  <c r="R1584" i="10"/>
  <c r="N1584" i="10"/>
  <c r="R1583" i="10"/>
  <c r="N1583" i="10"/>
  <c r="R1582" i="10"/>
  <c r="N1582" i="10"/>
  <c r="R1581" i="10"/>
  <c r="N1581" i="10"/>
  <c r="R1580" i="10"/>
  <c r="N1580" i="10"/>
  <c r="R1579" i="10"/>
  <c r="N1579" i="10"/>
  <c r="R1578" i="10"/>
  <c r="N1578" i="10"/>
  <c r="R1577" i="10"/>
  <c r="N1577" i="10"/>
  <c r="R1576" i="10"/>
  <c r="N1576" i="10"/>
  <c r="R1575" i="10"/>
  <c r="N1575" i="10"/>
  <c r="S1574" i="10"/>
  <c r="N1574" i="10"/>
  <c r="E1545" i="10" l="1"/>
  <c r="O1564" i="10"/>
  <c r="R1529" i="10"/>
  <c r="R1530" i="10"/>
  <c r="R1531" i="10"/>
  <c r="R1532" i="10"/>
  <c r="R1533" i="10"/>
  <c r="R1534" i="10"/>
  <c r="R1535" i="10"/>
  <c r="R1536" i="10"/>
  <c r="R1537" i="10"/>
  <c r="R1538" i="10"/>
  <c r="R1539" i="10"/>
  <c r="R1540" i="10"/>
  <c r="R1541" i="10"/>
  <c r="R1542" i="10"/>
  <c r="R1543" i="10"/>
  <c r="R1544" i="10"/>
  <c r="R1545" i="10"/>
  <c r="R1546" i="10"/>
  <c r="R1547" i="10"/>
  <c r="R1548" i="10"/>
  <c r="R1549" i="10"/>
  <c r="R1550" i="10"/>
  <c r="R1551" i="10"/>
  <c r="R1552" i="10"/>
  <c r="R1553" i="10"/>
  <c r="R1554" i="10"/>
  <c r="R1555" i="10"/>
  <c r="R1556" i="10"/>
  <c r="R1557" i="10"/>
  <c r="R1558" i="10"/>
  <c r="R1559" i="10"/>
  <c r="R1560" i="10"/>
  <c r="R1561" i="10"/>
  <c r="R1562" i="10"/>
  <c r="R1563" i="10"/>
  <c r="R1564" i="10"/>
  <c r="N1529" i="10"/>
  <c r="N1530" i="10"/>
  <c r="N1531" i="10"/>
  <c r="N1532" i="10"/>
  <c r="N1533" i="10"/>
  <c r="N1534" i="10"/>
  <c r="N1535" i="10"/>
  <c r="N1536" i="10"/>
  <c r="N1537" i="10"/>
  <c r="N1538" i="10"/>
  <c r="N1539" i="10"/>
  <c r="N1540" i="10"/>
  <c r="N1541" i="10"/>
  <c r="N1542" i="10"/>
  <c r="N1543" i="10"/>
  <c r="N1544" i="10"/>
  <c r="N1545" i="10"/>
  <c r="N1546" i="10"/>
  <c r="N1547" i="10"/>
  <c r="N1548" i="10"/>
  <c r="N1549" i="10"/>
  <c r="N1550" i="10"/>
  <c r="N1551" i="10"/>
  <c r="N1552" i="10"/>
  <c r="N1553" i="10"/>
  <c r="N1554" i="10"/>
  <c r="N1555" i="10"/>
  <c r="N1556" i="10"/>
  <c r="N1557" i="10"/>
  <c r="N1558" i="10"/>
  <c r="N1559" i="10"/>
  <c r="N1560" i="10"/>
  <c r="N1561" i="10"/>
  <c r="N1562" i="10"/>
  <c r="N1563" i="10"/>
  <c r="R1528" i="10"/>
  <c r="N1528" i="10"/>
  <c r="R1527" i="10"/>
  <c r="N1527" i="10"/>
  <c r="R1526" i="10"/>
  <c r="N1526" i="10"/>
  <c r="R1525" i="10"/>
  <c r="N1525" i="10"/>
  <c r="R1524" i="10"/>
  <c r="N1524" i="10"/>
  <c r="R1523" i="10"/>
  <c r="N1523" i="10"/>
  <c r="R1522" i="10"/>
  <c r="N1522" i="10"/>
  <c r="R1521" i="10"/>
  <c r="N1521" i="10"/>
  <c r="R1520" i="10"/>
  <c r="N1520" i="10"/>
  <c r="R1519" i="10"/>
  <c r="N1519" i="10"/>
  <c r="S1518" i="10"/>
  <c r="N1518" i="10"/>
  <c r="I1512" i="10" l="1"/>
  <c r="S1512" i="10" s="1"/>
  <c r="W1512" i="10" s="1"/>
  <c r="H1507" i="10"/>
  <c r="H1508" i="10"/>
  <c r="H1509" i="10"/>
  <c r="R1493" i="10"/>
  <c r="R1494" i="10"/>
  <c r="R1495" i="10"/>
  <c r="R1496" i="10"/>
  <c r="R1497" i="10"/>
  <c r="R1498" i="10"/>
  <c r="O1498" i="10"/>
  <c r="N1497" i="10"/>
  <c r="N1494" i="10"/>
  <c r="N1495" i="10"/>
  <c r="N1496" i="10"/>
  <c r="N1493" i="10"/>
  <c r="R1492" i="10"/>
  <c r="N1492" i="10"/>
  <c r="R1491" i="10"/>
  <c r="N1491" i="10"/>
  <c r="R1490" i="10"/>
  <c r="N1490" i="10"/>
  <c r="R1489" i="10"/>
  <c r="N1489" i="10"/>
  <c r="R1488" i="10"/>
  <c r="N1488" i="10"/>
  <c r="S1487" i="10"/>
  <c r="N1487" i="10"/>
  <c r="H1477" i="10" l="1"/>
  <c r="H1478" i="10"/>
  <c r="O1457" i="10"/>
  <c r="R1457" i="10"/>
  <c r="S1456" i="10"/>
  <c r="N1456" i="10"/>
  <c r="E1447" i="10" l="1"/>
  <c r="H1445" i="10"/>
  <c r="H1446" i="10"/>
  <c r="H1447" i="10"/>
  <c r="O1440" i="10"/>
  <c r="R1436" i="10"/>
  <c r="R1437" i="10"/>
  <c r="R1438" i="10"/>
  <c r="R1439" i="10"/>
  <c r="R1440" i="10"/>
  <c r="N1436" i="10"/>
  <c r="N1437" i="10"/>
  <c r="N1438" i="10"/>
  <c r="N1439" i="10"/>
  <c r="R1435" i="10"/>
  <c r="N1435" i="10"/>
  <c r="R1434" i="10"/>
  <c r="N1434" i="10"/>
  <c r="S1433" i="10"/>
  <c r="N1433" i="10"/>
  <c r="I1427" i="10" l="1"/>
  <c r="S1427" i="10"/>
  <c r="W1427" i="10" s="1"/>
  <c r="S1414" i="10"/>
  <c r="S1408" i="10" s="1"/>
  <c r="R1413" i="10"/>
  <c r="O1413" i="10"/>
  <c r="S1412" i="10"/>
  <c r="E1369" i="10" l="1"/>
  <c r="O1402" i="10"/>
  <c r="R1350" i="10"/>
  <c r="R1351" i="10"/>
  <c r="R1352" i="10"/>
  <c r="R1353" i="10"/>
  <c r="R1354" i="10"/>
  <c r="R1355" i="10"/>
  <c r="R1356" i="10"/>
  <c r="R1357" i="10"/>
  <c r="R1358" i="10"/>
  <c r="R1359" i="10"/>
  <c r="R1360" i="10"/>
  <c r="R1361" i="10"/>
  <c r="R1362" i="10"/>
  <c r="R1363" i="10"/>
  <c r="R1364" i="10"/>
  <c r="R1365" i="10"/>
  <c r="R1366" i="10"/>
  <c r="R1367" i="10"/>
  <c r="R1368" i="10"/>
  <c r="R1369" i="10"/>
  <c r="R1370" i="10"/>
  <c r="R1371" i="10"/>
  <c r="R1372" i="10"/>
  <c r="R1373" i="10"/>
  <c r="R1374" i="10"/>
  <c r="R1375" i="10"/>
  <c r="R1376" i="10"/>
  <c r="R1377" i="10"/>
  <c r="R1378" i="10"/>
  <c r="R1379" i="10"/>
  <c r="R1380" i="10"/>
  <c r="R1381" i="10"/>
  <c r="R1382" i="10"/>
  <c r="R1383" i="10"/>
  <c r="R1384" i="10"/>
  <c r="R1385" i="10"/>
  <c r="R1386" i="10"/>
  <c r="R1387" i="10"/>
  <c r="R1388" i="10"/>
  <c r="R1389" i="10"/>
  <c r="R1390" i="10"/>
  <c r="R1391" i="10"/>
  <c r="R1392" i="10"/>
  <c r="R1393" i="10"/>
  <c r="R1394" i="10"/>
  <c r="R1395" i="10"/>
  <c r="R1396" i="10"/>
  <c r="R1397" i="10"/>
  <c r="R1398" i="10"/>
  <c r="R1399" i="10"/>
  <c r="R1400" i="10"/>
  <c r="R1401" i="10"/>
  <c r="R1402" i="10"/>
  <c r="N1350" i="10"/>
  <c r="N1351" i="10"/>
  <c r="N1352" i="10"/>
  <c r="N1353" i="10"/>
  <c r="N1354" i="10"/>
  <c r="N1355" i="10"/>
  <c r="N1356" i="10"/>
  <c r="N1357" i="10"/>
  <c r="N1358" i="10"/>
  <c r="N1359" i="10"/>
  <c r="N1360" i="10"/>
  <c r="N1361" i="10"/>
  <c r="N1362" i="10"/>
  <c r="N1363" i="10"/>
  <c r="N1364" i="10"/>
  <c r="N1365" i="10"/>
  <c r="N1366" i="10"/>
  <c r="N1367" i="10"/>
  <c r="N1368" i="10"/>
  <c r="N1369" i="10"/>
  <c r="N1370" i="10"/>
  <c r="N1371" i="10"/>
  <c r="N1372" i="10"/>
  <c r="N1373" i="10"/>
  <c r="N1374" i="10"/>
  <c r="N1375" i="10"/>
  <c r="N1376" i="10"/>
  <c r="N1377" i="10"/>
  <c r="N1378" i="10"/>
  <c r="N1379" i="10"/>
  <c r="N1380" i="10"/>
  <c r="N1381" i="10"/>
  <c r="N1382" i="10"/>
  <c r="N1383" i="10"/>
  <c r="N1384" i="10"/>
  <c r="N1385" i="10"/>
  <c r="N1386" i="10"/>
  <c r="N1387" i="10"/>
  <c r="N1388" i="10"/>
  <c r="N1389" i="10"/>
  <c r="N1390" i="10"/>
  <c r="N1391" i="10"/>
  <c r="N1392" i="10"/>
  <c r="N1393" i="10"/>
  <c r="N1394" i="10"/>
  <c r="N1395" i="10"/>
  <c r="N1396" i="10"/>
  <c r="N1397" i="10"/>
  <c r="N1398" i="10"/>
  <c r="N1399" i="10"/>
  <c r="N1400" i="10"/>
  <c r="N1401" i="10"/>
  <c r="R1349" i="10"/>
  <c r="N1349" i="10"/>
  <c r="R1348" i="10"/>
  <c r="N1348" i="10"/>
  <c r="S1347" i="10"/>
  <c r="N1347" i="10"/>
  <c r="I1341" i="10" l="1"/>
  <c r="S1341" i="10" s="1"/>
  <c r="W1341" i="10" s="1"/>
  <c r="H1338" i="10"/>
  <c r="O1322" i="10"/>
  <c r="R1321" i="10"/>
  <c r="R1322" i="10"/>
  <c r="N1321" i="10"/>
  <c r="R1320" i="10"/>
  <c r="N1320" i="10"/>
  <c r="S1319" i="10"/>
  <c r="N1319" i="10"/>
  <c r="E1293" i="10" l="1"/>
  <c r="O1309" i="10"/>
  <c r="R1279" i="10"/>
  <c r="R1280" i="10"/>
  <c r="R1281" i="10"/>
  <c r="R1282" i="10"/>
  <c r="R1283" i="10"/>
  <c r="R1284" i="10"/>
  <c r="R1285" i="10"/>
  <c r="R1286" i="10"/>
  <c r="R1287" i="10"/>
  <c r="R1288" i="10"/>
  <c r="R1289" i="10"/>
  <c r="R1290" i="10"/>
  <c r="R1291" i="10"/>
  <c r="R1292" i="10"/>
  <c r="R1293" i="10"/>
  <c r="R1294" i="10"/>
  <c r="R1295" i="10"/>
  <c r="R1296" i="10"/>
  <c r="R1297" i="10"/>
  <c r="R1298" i="10"/>
  <c r="R1299" i="10"/>
  <c r="R1300" i="10"/>
  <c r="R1301" i="10"/>
  <c r="R1302" i="10"/>
  <c r="R1303" i="10"/>
  <c r="R1304" i="10"/>
  <c r="R1305" i="10"/>
  <c r="R1306" i="10"/>
  <c r="R1307" i="10"/>
  <c r="R1308" i="10"/>
  <c r="R1309" i="10"/>
  <c r="N1280" i="10"/>
  <c r="N1281" i="10"/>
  <c r="N1282" i="10"/>
  <c r="N1283" i="10"/>
  <c r="N1284" i="10"/>
  <c r="N1285" i="10"/>
  <c r="N1286" i="10"/>
  <c r="N1287" i="10"/>
  <c r="N1288" i="10"/>
  <c r="N1289" i="10"/>
  <c r="N1290" i="10"/>
  <c r="N1291" i="10"/>
  <c r="N1292" i="10"/>
  <c r="N1293" i="10"/>
  <c r="N1294" i="10"/>
  <c r="N1295" i="10"/>
  <c r="N1296" i="10"/>
  <c r="N1297" i="10"/>
  <c r="N1298" i="10"/>
  <c r="N1299" i="10"/>
  <c r="N1300" i="10"/>
  <c r="N1301" i="10"/>
  <c r="N1302" i="10"/>
  <c r="N1303" i="10"/>
  <c r="N1304" i="10"/>
  <c r="N1305" i="10"/>
  <c r="N1306" i="10"/>
  <c r="N1307" i="10"/>
  <c r="N1308" i="10"/>
  <c r="N1279" i="10"/>
  <c r="R1278" i="10"/>
  <c r="N1278" i="10"/>
  <c r="R1277" i="10"/>
  <c r="N1277" i="10"/>
  <c r="R1276" i="10"/>
  <c r="N1276" i="10"/>
  <c r="R1275" i="10"/>
  <c r="N1275" i="10"/>
  <c r="S1274" i="10"/>
  <c r="N1274" i="10"/>
  <c r="H1263" i="10" l="1"/>
  <c r="H1264" i="10"/>
  <c r="H1265" i="10"/>
  <c r="O1243" i="10"/>
  <c r="R1242" i="10"/>
  <c r="R1243" i="10"/>
  <c r="N1242" i="10"/>
  <c r="S1241" i="10"/>
  <c r="N1241" i="10"/>
  <c r="O1213" i="10" l="1"/>
  <c r="H1232" i="10"/>
  <c r="R1213" i="10"/>
  <c r="R1212" i="10"/>
  <c r="N1212" i="10"/>
  <c r="R1211" i="10"/>
  <c r="N1211" i="10"/>
  <c r="R1210" i="10"/>
  <c r="N1210" i="10"/>
  <c r="R1209" i="10"/>
  <c r="N1209" i="10"/>
  <c r="R1208" i="10"/>
  <c r="N1208" i="10"/>
  <c r="S1207" i="10"/>
  <c r="N1207" i="10"/>
  <c r="E1198" i="10" l="1"/>
  <c r="H1197" i="10"/>
  <c r="H1198" i="10"/>
  <c r="O1194" i="10"/>
  <c r="R1189" i="10"/>
  <c r="R1190" i="10"/>
  <c r="R1191" i="10"/>
  <c r="R1192" i="10"/>
  <c r="R1193" i="10"/>
  <c r="R1194" i="10"/>
  <c r="N1190" i="10"/>
  <c r="N1191" i="10"/>
  <c r="N1192" i="10"/>
  <c r="N1193" i="10"/>
  <c r="N1189" i="10"/>
  <c r="R1188" i="10"/>
  <c r="N1188" i="10"/>
  <c r="R1187" i="10"/>
  <c r="N1187" i="10"/>
  <c r="R1186" i="10"/>
  <c r="N1186" i="10"/>
  <c r="R1185" i="10"/>
  <c r="N1185" i="10"/>
  <c r="R1184" i="10"/>
  <c r="N1184" i="10"/>
  <c r="R1183" i="10"/>
  <c r="N1183" i="10"/>
  <c r="R1182" i="10"/>
  <c r="N1182" i="10"/>
  <c r="S1181" i="10"/>
  <c r="N1181" i="10"/>
  <c r="I1175" i="10" l="1"/>
  <c r="S1175" i="10" s="1"/>
  <c r="W1175" i="10" s="1"/>
  <c r="S1155" i="10"/>
  <c r="S1149" i="10" s="1"/>
  <c r="R1154" i="10"/>
  <c r="O1154" i="10"/>
  <c r="S1153" i="10"/>
  <c r="O1129" i="10" l="1"/>
  <c r="R1126" i="10"/>
  <c r="R1127" i="10"/>
  <c r="R1128" i="10"/>
  <c r="R1129" i="10"/>
  <c r="N1126" i="10"/>
  <c r="N1127" i="10"/>
  <c r="N1128" i="10"/>
  <c r="H1144" i="10"/>
  <c r="R1125" i="10"/>
  <c r="N1125" i="10"/>
  <c r="R1124" i="10"/>
  <c r="N1124" i="10"/>
  <c r="R1123" i="10"/>
  <c r="N1123" i="10"/>
  <c r="R1122" i="10"/>
  <c r="N1122" i="10"/>
  <c r="R1121" i="10"/>
  <c r="N1121" i="10"/>
  <c r="S1120" i="10"/>
  <c r="N1120" i="10"/>
  <c r="S1097" i="10" l="1"/>
  <c r="S1091" i="10" s="1"/>
  <c r="R1096" i="10"/>
  <c r="O1096" i="10"/>
  <c r="S1095" i="10"/>
  <c r="E1086" i="10" l="1"/>
  <c r="O1064" i="10"/>
  <c r="H1086" i="10"/>
  <c r="R1063" i="10"/>
  <c r="R1064" i="10"/>
  <c r="N1063" i="10"/>
  <c r="I1052" i="10" l="1"/>
  <c r="S1052" i="10" s="1"/>
  <c r="W1052" i="10" s="1"/>
  <c r="R1062" i="10" l="1"/>
  <c r="N1062" i="10"/>
  <c r="R1061" i="10"/>
  <c r="N1061" i="10"/>
  <c r="R1060" i="10"/>
  <c r="N1060" i="10"/>
  <c r="R1059" i="10"/>
  <c r="N1059" i="10"/>
  <c r="S1058" i="10"/>
  <c r="N1058" i="10"/>
  <c r="R1029" i="10"/>
  <c r="R1030" i="10"/>
  <c r="R1031" i="10"/>
  <c r="O1031" i="10"/>
  <c r="H1049" i="10"/>
  <c r="N1030" i="10" l="1"/>
  <c r="N1029" i="10"/>
  <c r="R1028" i="10"/>
  <c r="N1028" i="10"/>
  <c r="R1027" i="10"/>
  <c r="N1027" i="10"/>
  <c r="R1026" i="10"/>
  <c r="N1026" i="10"/>
  <c r="R1025" i="10"/>
  <c r="N1025" i="10"/>
  <c r="R1024" i="10"/>
  <c r="N1024" i="10"/>
  <c r="R1023" i="10"/>
  <c r="N1023" i="10"/>
  <c r="S1022" i="10"/>
  <c r="N1022" i="10"/>
  <c r="E1000" i="10"/>
  <c r="O1011" i="10"/>
  <c r="R974" i="10"/>
  <c r="R975" i="10"/>
  <c r="R976" i="10"/>
  <c r="R977" i="10"/>
  <c r="R978" i="10"/>
  <c r="R979" i="10"/>
  <c r="R980" i="10"/>
  <c r="R981" i="10"/>
  <c r="R982" i="10"/>
  <c r="R983" i="10"/>
  <c r="R984" i="10"/>
  <c r="R985" i="10"/>
  <c r="R986" i="10"/>
  <c r="R987" i="10"/>
  <c r="R988" i="10"/>
  <c r="R989" i="10"/>
  <c r="R990" i="10"/>
  <c r="R991" i="10"/>
  <c r="R992" i="10"/>
  <c r="R993" i="10"/>
  <c r="R994" i="10"/>
  <c r="R995" i="10"/>
  <c r="R996" i="10"/>
  <c r="R997" i="10"/>
  <c r="R998" i="10"/>
  <c r="R999" i="10"/>
  <c r="R1000" i="10"/>
  <c r="R1001" i="10"/>
  <c r="R1002" i="10"/>
  <c r="R1003" i="10"/>
  <c r="R1004" i="10"/>
  <c r="R1005" i="10"/>
  <c r="R1006" i="10"/>
  <c r="R1007" i="10"/>
  <c r="R1008" i="10"/>
  <c r="R1009" i="10"/>
  <c r="R1010" i="10"/>
  <c r="R1011" i="10"/>
  <c r="R973" i="10"/>
  <c r="N97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I966" i="10" l="1"/>
  <c r="S966" i="10" s="1"/>
  <c r="W966" i="10" s="1"/>
  <c r="N992" i="10"/>
  <c r="N991" i="10"/>
  <c r="N990" i="10"/>
  <c r="N989" i="10"/>
  <c r="N988" i="10"/>
  <c r="N987" i="10"/>
  <c r="N986" i="10"/>
  <c r="N985" i="10"/>
  <c r="N984" i="10"/>
  <c r="N983" i="10"/>
  <c r="N982" i="10"/>
  <c r="N981" i="10"/>
  <c r="N980" i="10"/>
  <c r="N979" i="10"/>
  <c r="N978" i="10"/>
  <c r="N977" i="10"/>
  <c r="N976" i="10"/>
  <c r="N975" i="10"/>
  <c r="N974" i="10"/>
  <c r="S972" i="10"/>
  <c r="N973" i="10"/>
  <c r="R937" i="10"/>
  <c r="R938" i="10"/>
  <c r="R939" i="10"/>
  <c r="R940" i="10"/>
  <c r="R941" i="10"/>
  <c r="R942" i="10"/>
  <c r="R943" i="10"/>
  <c r="R944" i="10"/>
  <c r="R945" i="10"/>
  <c r="R946" i="10"/>
  <c r="R947" i="10"/>
  <c r="R948" i="10"/>
  <c r="R949" i="10"/>
  <c r="R950" i="10"/>
  <c r="R951" i="10"/>
  <c r="R952" i="10"/>
  <c r="R953" i="10"/>
  <c r="R954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O954" i="10"/>
  <c r="H962" i="10"/>
  <c r="H963" i="10"/>
  <c r="R936" i="10" l="1"/>
  <c r="N936" i="10"/>
  <c r="R935" i="10"/>
  <c r="N935" i="10"/>
  <c r="S934" i="10"/>
  <c r="N934" i="10"/>
  <c r="E922" i="10"/>
  <c r="O908" i="10"/>
  <c r="H922" i="10"/>
  <c r="R908" i="10"/>
  <c r="R907" i="10"/>
  <c r="N907" i="10"/>
  <c r="R906" i="10"/>
  <c r="N906" i="10"/>
  <c r="S905" i="10"/>
  <c r="N905" i="10"/>
  <c r="I899" i="10" l="1"/>
  <c r="S899" i="10" s="1"/>
  <c r="W899" i="10" s="1"/>
  <c r="R882" i="10" l="1"/>
  <c r="H896" i="10"/>
  <c r="O882" i="10"/>
  <c r="R881" i="10"/>
  <c r="N881" i="10"/>
  <c r="R880" i="10"/>
  <c r="N880" i="10"/>
  <c r="R879" i="10"/>
  <c r="N879" i="10"/>
  <c r="R878" i="10"/>
  <c r="N878" i="10"/>
  <c r="R877" i="10"/>
  <c r="N877" i="10"/>
  <c r="R876" i="10"/>
  <c r="N876" i="10"/>
  <c r="R875" i="10"/>
  <c r="N875" i="10"/>
  <c r="R874" i="10"/>
  <c r="N874" i="10"/>
  <c r="R873" i="10"/>
  <c r="N873" i="10"/>
  <c r="R872" i="10"/>
  <c r="N872" i="10"/>
  <c r="S871" i="10"/>
  <c r="N871" i="10"/>
  <c r="E862" i="10" l="1"/>
  <c r="O856" i="10"/>
  <c r="H862" i="10"/>
  <c r="R850" i="10"/>
  <c r="R851" i="10"/>
  <c r="R852" i="10"/>
  <c r="R853" i="10"/>
  <c r="R854" i="10"/>
  <c r="R855" i="10"/>
  <c r="R856" i="10"/>
  <c r="N850" i="10"/>
  <c r="N851" i="10"/>
  <c r="N852" i="10"/>
  <c r="N853" i="10"/>
  <c r="N854" i="10"/>
  <c r="N855" i="10"/>
  <c r="N839" i="10"/>
  <c r="N840" i="10"/>
  <c r="N841" i="10"/>
  <c r="N842" i="10"/>
  <c r="N843" i="10"/>
  <c r="N844" i="10"/>
  <c r="N845" i="10"/>
  <c r="N846" i="10"/>
  <c r="N847" i="10"/>
  <c r="N848" i="10"/>
  <c r="N849" i="10"/>
  <c r="R849" i="10"/>
  <c r="R848" i="10"/>
  <c r="R847" i="10"/>
  <c r="R846" i="10"/>
  <c r="R845" i="10"/>
  <c r="R844" i="10"/>
  <c r="R843" i="10"/>
  <c r="R842" i="10"/>
  <c r="R841" i="10"/>
  <c r="R840" i="10"/>
  <c r="S839" i="10"/>
  <c r="I833" i="10" l="1"/>
  <c r="S833" i="10" s="1"/>
  <c r="W833" i="10" s="1"/>
  <c r="H810" i="10"/>
  <c r="H811" i="10"/>
  <c r="E811" i="10"/>
  <c r="R796" i="10"/>
  <c r="R797" i="10"/>
  <c r="R798" i="10"/>
  <c r="R799" i="10"/>
  <c r="R800" i="10"/>
  <c r="R801" i="10"/>
  <c r="R802" i="10"/>
  <c r="R803" i="10"/>
  <c r="R804" i="10"/>
  <c r="R805" i="10"/>
  <c r="R806" i="10"/>
  <c r="R807" i="10"/>
  <c r="R808" i="10"/>
  <c r="R809" i="10"/>
  <c r="R810" i="10"/>
  <c r="R811" i="10"/>
  <c r="R812" i="10"/>
  <c r="R813" i="10"/>
  <c r="R814" i="10"/>
  <c r="R815" i="10"/>
  <c r="R816" i="10"/>
  <c r="R817" i="10"/>
  <c r="R818" i="10"/>
  <c r="R819" i="10"/>
  <c r="R820" i="10"/>
  <c r="R821" i="10"/>
  <c r="R822" i="10"/>
  <c r="R823" i="10"/>
  <c r="R824" i="10"/>
  <c r="R825" i="10"/>
  <c r="R826" i="10"/>
  <c r="R827" i="10"/>
  <c r="R828" i="10"/>
  <c r="R829" i="10"/>
  <c r="O829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R795" i="10"/>
  <c r="N795" i="10"/>
  <c r="R794" i="10"/>
  <c r="N794" i="10"/>
  <c r="R793" i="10"/>
  <c r="N793" i="10"/>
  <c r="R792" i="10"/>
  <c r="N792" i="10"/>
  <c r="R791" i="10"/>
  <c r="N791" i="10"/>
  <c r="R790" i="10"/>
  <c r="N790" i="10"/>
  <c r="R789" i="10"/>
  <c r="N789" i="10"/>
  <c r="R788" i="10"/>
  <c r="N788" i="10"/>
  <c r="R787" i="10"/>
  <c r="N787" i="10"/>
  <c r="R786" i="10"/>
  <c r="N786" i="10"/>
  <c r="S785" i="10"/>
  <c r="N785" i="10"/>
  <c r="I779" i="10" l="1"/>
  <c r="S779" i="10" s="1"/>
  <c r="W779" i="10" s="1"/>
  <c r="H771" i="10"/>
  <c r="H772" i="10"/>
  <c r="H773" i="10"/>
  <c r="H774" i="10"/>
  <c r="H775" i="10"/>
  <c r="H776" i="10"/>
  <c r="E776" i="10"/>
  <c r="R750" i="10"/>
  <c r="R751" i="10"/>
  <c r="R752" i="10"/>
  <c r="R753" i="10"/>
  <c r="R754" i="10"/>
  <c r="R755" i="10"/>
  <c r="R756" i="10"/>
  <c r="R757" i="10"/>
  <c r="R758" i="10"/>
  <c r="O758" i="10"/>
  <c r="H770" i="10"/>
  <c r="N757" i="10"/>
  <c r="N756" i="10"/>
  <c r="N755" i="10"/>
  <c r="N754" i="10"/>
  <c r="N753" i="10"/>
  <c r="N752" i="10"/>
  <c r="N751" i="10"/>
  <c r="N750" i="10"/>
  <c r="R749" i="10"/>
  <c r="N749" i="10"/>
  <c r="R748" i="10"/>
  <c r="N748" i="10"/>
  <c r="S747" i="10"/>
  <c r="N747" i="10"/>
  <c r="R715" i="10" l="1"/>
  <c r="R716" i="10"/>
  <c r="R717" i="10"/>
  <c r="R718" i="10"/>
  <c r="R719" i="10"/>
  <c r="R720" i="10"/>
  <c r="R721" i="10"/>
  <c r="R722" i="10"/>
  <c r="O722" i="10"/>
  <c r="N721" i="10"/>
  <c r="N720" i="10"/>
  <c r="N719" i="10"/>
  <c r="N718" i="10"/>
  <c r="N717" i="10"/>
  <c r="N716" i="10"/>
  <c r="N715" i="10"/>
  <c r="R714" i="10"/>
  <c r="N714" i="10"/>
  <c r="R713" i="10"/>
  <c r="N713" i="10"/>
  <c r="R712" i="10"/>
  <c r="N712" i="10"/>
  <c r="R711" i="10"/>
  <c r="N711" i="10"/>
  <c r="S710" i="10"/>
  <c r="N710" i="10"/>
  <c r="H736" i="10"/>
  <c r="H737" i="10"/>
  <c r="H738" i="10"/>
  <c r="O699" i="10" l="1"/>
  <c r="R699" i="10"/>
  <c r="R687" i="10"/>
  <c r="R688" i="10"/>
  <c r="R689" i="10"/>
  <c r="R690" i="10"/>
  <c r="R691" i="10"/>
  <c r="R692" i="10"/>
  <c r="R693" i="10"/>
  <c r="R694" i="10"/>
  <c r="R695" i="10"/>
  <c r="R696" i="10"/>
  <c r="R697" i="10"/>
  <c r="R698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R686" i="10"/>
  <c r="N686" i="10"/>
  <c r="R685" i="10"/>
  <c r="N685" i="10"/>
  <c r="R684" i="10"/>
  <c r="N684" i="10"/>
  <c r="R683" i="10"/>
  <c r="N683" i="10"/>
  <c r="R682" i="10"/>
  <c r="N682" i="10"/>
  <c r="R681" i="10"/>
  <c r="N681" i="10"/>
  <c r="R680" i="10"/>
  <c r="N680" i="10"/>
  <c r="R679" i="10"/>
  <c r="N679" i="10"/>
  <c r="R678" i="10"/>
  <c r="N678" i="10"/>
  <c r="R677" i="10"/>
  <c r="N677" i="10"/>
  <c r="R676" i="10"/>
  <c r="N676" i="10"/>
  <c r="R675" i="10"/>
  <c r="N675" i="10"/>
  <c r="S674" i="10"/>
  <c r="N674" i="10"/>
  <c r="H701" i="10"/>
  <c r="H664" i="10" l="1"/>
  <c r="H665" i="10"/>
  <c r="R656" i="10"/>
  <c r="O656" i="10"/>
  <c r="R655" i="10"/>
  <c r="N655" i="10"/>
  <c r="R654" i="10"/>
  <c r="N654" i="10"/>
  <c r="R653" i="10"/>
  <c r="N653" i="10"/>
  <c r="R652" i="10"/>
  <c r="N652" i="10"/>
  <c r="R651" i="10"/>
  <c r="N651" i="10"/>
  <c r="R650" i="10"/>
  <c r="N650" i="10"/>
  <c r="R649" i="10"/>
  <c r="N649" i="10"/>
  <c r="R648" i="10"/>
  <c r="N648" i="10"/>
  <c r="R647" i="10"/>
  <c r="N647" i="10"/>
  <c r="R646" i="10"/>
  <c r="N646" i="10"/>
  <c r="R645" i="10"/>
  <c r="N645" i="10"/>
  <c r="R644" i="10"/>
  <c r="N644" i="10"/>
  <c r="S643" i="10"/>
  <c r="N643" i="10"/>
  <c r="R582" i="10" l="1"/>
  <c r="R583" i="10"/>
  <c r="R584" i="10"/>
  <c r="R585" i="10"/>
  <c r="R586" i="10"/>
  <c r="R587" i="10"/>
  <c r="R588" i="10"/>
  <c r="R589" i="10"/>
  <c r="R590" i="10"/>
  <c r="R591" i="10"/>
  <c r="R592" i="10"/>
  <c r="R593" i="10"/>
  <c r="R594" i="10"/>
  <c r="R595" i="10"/>
  <c r="R596" i="10"/>
  <c r="R597" i="10"/>
  <c r="R598" i="10"/>
  <c r="R599" i="10"/>
  <c r="R600" i="10"/>
  <c r="R601" i="10"/>
  <c r="R602" i="10"/>
  <c r="R603" i="10"/>
  <c r="R604" i="10"/>
  <c r="R605" i="10"/>
  <c r="R606" i="10"/>
  <c r="R607" i="10"/>
  <c r="R608" i="10"/>
  <c r="R609" i="10"/>
  <c r="R610" i="10"/>
  <c r="R611" i="10"/>
  <c r="R612" i="10"/>
  <c r="R613" i="10"/>
  <c r="R614" i="10"/>
  <c r="R615" i="10"/>
  <c r="R616" i="10"/>
  <c r="R617" i="10"/>
  <c r="R618" i="10"/>
  <c r="R619" i="10"/>
  <c r="R620" i="10"/>
  <c r="R621" i="10"/>
  <c r="R622" i="10"/>
  <c r="R623" i="10"/>
  <c r="R624" i="10"/>
  <c r="R625" i="10"/>
  <c r="R626" i="10"/>
  <c r="R627" i="10"/>
  <c r="R628" i="10"/>
  <c r="R629" i="10"/>
  <c r="R630" i="10"/>
  <c r="R631" i="10"/>
  <c r="R632" i="10"/>
  <c r="R633" i="10"/>
  <c r="R634" i="10"/>
  <c r="O634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E590" i="10"/>
  <c r="H589" i="10"/>
  <c r="H590" i="10"/>
  <c r="R581" i="10"/>
  <c r="N581" i="10"/>
  <c r="R580" i="10"/>
  <c r="N580" i="10"/>
  <c r="R579" i="10"/>
  <c r="N579" i="10"/>
  <c r="R578" i="10"/>
  <c r="N578" i="10"/>
  <c r="R577" i="10"/>
  <c r="N577" i="10"/>
  <c r="R576" i="10"/>
  <c r="N576" i="10"/>
  <c r="R575" i="10"/>
  <c r="N575" i="10"/>
  <c r="R574" i="10"/>
  <c r="N574" i="10"/>
  <c r="R573" i="10"/>
  <c r="N573" i="10"/>
  <c r="R572" i="10"/>
  <c r="N572" i="10"/>
  <c r="R571" i="10"/>
  <c r="N571" i="10"/>
  <c r="R570" i="10"/>
  <c r="N570" i="10"/>
  <c r="S569" i="10"/>
  <c r="N569" i="10"/>
  <c r="I563" i="10" l="1"/>
  <c r="S563" i="10" s="1"/>
  <c r="W563" i="10" s="1"/>
  <c r="R537" i="10"/>
  <c r="R538" i="10"/>
  <c r="R539" i="10"/>
  <c r="R540" i="10"/>
  <c r="R541" i="10"/>
  <c r="R542" i="10"/>
  <c r="R543" i="10"/>
  <c r="R544" i="10"/>
  <c r="R545" i="10"/>
  <c r="R546" i="10"/>
  <c r="O546" i="10"/>
  <c r="N536" i="10"/>
  <c r="N537" i="10"/>
  <c r="N538" i="10"/>
  <c r="N539" i="10"/>
  <c r="N540" i="10"/>
  <c r="N541" i="10"/>
  <c r="N542" i="10"/>
  <c r="N543" i="10"/>
  <c r="N544" i="10"/>
  <c r="N545" i="10"/>
  <c r="R536" i="10"/>
  <c r="R535" i="10"/>
  <c r="N535" i="10"/>
  <c r="R534" i="10"/>
  <c r="N534" i="10"/>
  <c r="S533" i="10"/>
  <c r="N533" i="10"/>
  <c r="H524" i="10" l="1"/>
  <c r="O503" i="10"/>
  <c r="R503" i="10"/>
  <c r="R502" i="10"/>
  <c r="N502" i="10"/>
  <c r="R501" i="10"/>
  <c r="N501" i="10"/>
  <c r="S500" i="10"/>
  <c r="N500" i="10"/>
  <c r="S267" i="10" l="1"/>
  <c r="S159" i="10"/>
  <c r="S193" i="10"/>
  <c r="S231" i="10"/>
  <c r="S265" i="10"/>
  <c r="S299" i="10"/>
  <c r="S333" i="10"/>
  <c r="S369" i="10"/>
  <c r="S397" i="10"/>
  <c r="S424" i="10"/>
  <c r="S108" i="10"/>
  <c r="S60" i="10"/>
  <c r="S36" i="10"/>
  <c r="S14" i="10"/>
  <c r="S458" i="10"/>
  <c r="O462" i="10"/>
  <c r="E487" i="10"/>
  <c r="R462" i="10"/>
  <c r="R461" i="10"/>
  <c r="N461" i="10"/>
  <c r="R460" i="10"/>
  <c r="N460" i="10"/>
  <c r="R459" i="10"/>
  <c r="N459" i="10"/>
  <c r="N458" i="10"/>
  <c r="H477" i="10"/>
  <c r="H478" i="10"/>
  <c r="H479" i="10"/>
  <c r="H480" i="10"/>
  <c r="H481" i="10"/>
  <c r="H482" i="10"/>
  <c r="H483" i="10"/>
  <c r="H484" i="10"/>
  <c r="H485" i="10"/>
  <c r="H486" i="10"/>
  <c r="H487" i="10"/>
  <c r="I452" i="10" l="1"/>
  <c r="S452" i="10" s="1"/>
  <c r="W452" i="10" s="1"/>
  <c r="S426" i="10"/>
  <c r="S420" i="10" s="1"/>
  <c r="R425" i="10"/>
  <c r="O425" i="10"/>
  <c r="O401" i="10" l="1"/>
  <c r="H415" i="10"/>
  <c r="N398" i="10"/>
  <c r="N399" i="10"/>
  <c r="N400" i="10"/>
  <c r="R400" i="10"/>
  <c r="R399" i="10"/>
  <c r="R398" i="10"/>
  <c r="N397" i="10"/>
  <c r="H387" i="10" l="1"/>
  <c r="H388" i="10"/>
  <c r="E388" i="10"/>
  <c r="H386" i="10"/>
  <c r="R372" i="10"/>
  <c r="O372" i="10"/>
  <c r="R371" i="10"/>
  <c r="N371" i="10"/>
  <c r="R370" i="10"/>
  <c r="N370" i="10"/>
  <c r="N369" i="10"/>
  <c r="D387" i="10"/>
  <c r="S335" i="10" l="1"/>
  <c r="S329" i="10" s="1"/>
  <c r="R334" i="10"/>
  <c r="O334" i="10"/>
  <c r="E290" i="10"/>
  <c r="O266" i="10"/>
  <c r="H289" i="10"/>
  <c r="H290" i="10"/>
  <c r="H124" i="10"/>
  <c r="H125" i="10"/>
  <c r="E125" i="10"/>
  <c r="H49" i="10"/>
  <c r="H50" i="10"/>
  <c r="E50" i="10"/>
  <c r="E27" i="10"/>
  <c r="H26" i="10"/>
  <c r="H27" i="10"/>
  <c r="R300" i="10" l="1"/>
  <c r="O300" i="10"/>
  <c r="S301" i="10"/>
  <c r="S295" i="10" s="1"/>
  <c r="D289" i="10" l="1"/>
  <c r="E256" i="10" l="1"/>
  <c r="O232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R232" i="10"/>
  <c r="N231" i="10"/>
  <c r="O197" i="10" l="1"/>
  <c r="E218" i="10"/>
  <c r="H218" i="10"/>
  <c r="R197" i="10"/>
  <c r="R196" i="10"/>
  <c r="N196" i="10"/>
  <c r="R195" i="10"/>
  <c r="N195" i="10"/>
  <c r="R194" i="10"/>
  <c r="N194" i="10"/>
  <c r="N193" i="10"/>
  <c r="E172" i="10" l="1"/>
  <c r="O183" i="10"/>
  <c r="H166" i="10"/>
  <c r="H167" i="10"/>
  <c r="H168" i="10"/>
  <c r="H169" i="10"/>
  <c r="H170" i="10"/>
  <c r="H171" i="10"/>
  <c r="H172" i="10"/>
  <c r="I153" i="10" l="1"/>
  <c r="S153" i="10" s="1"/>
  <c r="W153" i="10" s="1"/>
  <c r="R183" i="10"/>
  <c r="R182" i="10"/>
  <c r="N182" i="10"/>
  <c r="R181" i="10"/>
  <c r="N181" i="10"/>
  <c r="R180" i="10"/>
  <c r="N180" i="10"/>
  <c r="R179" i="10"/>
  <c r="N179" i="10"/>
  <c r="R178" i="10"/>
  <c r="N178" i="10"/>
  <c r="R177" i="10"/>
  <c r="N177" i="10"/>
  <c r="R176" i="10"/>
  <c r="N176" i="10"/>
  <c r="R175" i="10"/>
  <c r="N175" i="10"/>
  <c r="R174" i="10"/>
  <c r="N174" i="10"/>
  <c r="R173" i="10"/>
  <c r="N173" i="10"/>
  <c r="R172" i="10"/>
  <c r="N172" i="10"/>
  <c r="R171" i="10"/>
  <c r="N171" i="10"/>
  <c r="R170" i="10"/>
  <c r="N170" i="10"/>
  <c r="R169" i="10"/>
  <c r="N169" i="10"/>
  <c r="R168" i="10"/>
  <c r="N168" i="10"/>
  <c r="R167" i="10"/>
  <c r="N167" i="10"/>
  <c r="R166" i="10"/>
  <c r="N166" i="10"/>
  <c r="R165" i="10"/>
  <c r="N165" i="10"/>
  <c r="R164" i="10"/>
  <c r="N164" i="10"/>
  <c r="R163" i="10"/>
  <c r="N163" i="10"/>
  <c r="R162" i="10"/>
  <c r="N162" i="10"/>
  <c r="R161" i="10"/>
  <c r="N161" i="10"/>
  <c r="R160" i="10"/>
  <c r="N160" i="10"/>
  <c r="N15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O147" i="10"/>
  <c r="N146" i="10"/>
  <c r="N145" i="10"/>
  <c r="N144" i="10"/>
  <c r="N143" i="10"/>
  <c r="N142" i="10"/>
  <c r="N141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R109" i="10"/>
  <c r="N109" i="10"/>
  <c r="N108" i="10"/>
  <c r="D124" i="10"/>
  <c r="O98" i="10" l="1"/>
  <c r="E78" i="10"/>
  <c r="I54" i="10" l="1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R62" i="10" l="1"/>
  <c r="R61" i="10"/>
  <c r="N61" i="10"/>
  <c r="N60" i="10"/>
  <c r="O37" i="10"/>
  <c r="I30" i="10" l="1"/>
  <c r="R37" i="10"/>
  <c r="N36" i="10"/>
  <c r="D49" i="10"/>
  <c r="H17" i="10" l="1"/>
  <c r="H18" i="10"/>
  <c r="H19" i="10"/>
  <c r="H20" i="10"/>
  <c r="H21" i="10"/>
  <c r="H22" i="10"/>
  <c r="H23" i="10"/>
  <c r="H24" i="10"/>
  <c r="H25" i="10"/>
  <c r="O23" i="10"/>
  <c r="I8" i="10" s="1"/>
  <c r="R15" i="10"/>
  <c r="R16" i="10"/>
  <c r="R17" i="10"/>
  <c r="R18" i="10"/>
  <c r="R19" i="10"/>
  <c r="R20" i="10"/>
  <c r="R21" i="10"/>
  <c r="R22" i="10"/>
  <c r="R23" i="10"/>
  <c r="N14" i="10" l="1"/>
  <c r="D26" i="10"/>
  <c r="C5" i="10" l="1"/>
  <c r="P1749" i="10" l="1"/>
  <c r="S1750" i="10" s="1"/>
  <c r="P1751" i="10"/>
  <c r="S1752" i="10" s="1"/>
  <c r="P1747" i="10"/>
  <c r="S1748" i="10" s="1"/>
  <c r="P1744" i="10"/>
  <c r="S1745" i="10" s="1"/>
  <c r="P1743" i="10"/>
  <c r="S1744" i="10" s="1"/>
  <c r="P1742" i="10"/>
  <c r="S1743" i="10" s="1"/>
  <c r="P1746" i="10"/>
  <c r="S1747" i="10" s="1"/>
  <c r="P1745" i="10"/>
  <c r="S1746" i="10" s="1"/>
  <c r="P1750" i="10"/>
  <c r="S1751" i="10" s="1"/>
  <c r="P1748" i="10"/>
  <c r="S1749" i="10" s="1"/>
  <c r="P1722" i="10"/>
  <c r="S1723" i="10" s="1"/>
  <c r="P1724" i="10"/>
  <c r="S1725" i="10" s="1"/>
  <c r="P1723" i="10"/>
  <c r="S1724" i="10" s="1"/>
  <c r="P1725" i="10"/>
  <c r="S1726" i="10" s="1"/>
  <c r="P1697" i="10"/>
  <c r="S1698" i="10" s="1"/>
  <c r="P1699" i="10"/>
  <c r="S1700" i="10" s="1"/>
  <c r="P1701" i="10"/>
  <c r="S1702" i="10" s="1"/>
  <c r="P1700" i="10"/>
  <c r="S1701" i="10" s="1"/>
  <c r="P1702" i="10"/>
  <c r="S1703" i="10" s="1"/>
  <c r="P1698" i="10"/>
  <c r="S1699" i="10" s="1"/>
  <c r="P1685" i="10"/>
  <c r="S1686" i="10" s="1"/>
  <c r="P1691" i="10"/>
  <c r="S1692" i="10" s="1"/>
  <c r="P1688" i="10"/>
  <c r="S1689" i="10" s="1"/>
  <c r="P1696" i="10"/>
  <c r="S1697" i="10" s="1"/>
  <c r="P1686" i="10"/>
  <c r="S1687" i="10" s="1"/>
  <c r="P1693" i="10"/>
  <c r="S1694" i="10" s="1"/>
  <c r="P1695" i="10"/>
  <c r="S1696" i="10" s="1"/>
  <c r="P1690" i="10"/>
  <c r="S1691" i="10" s="1"/>
  <c r="P1694" i="10"/>
  <c r="S1695" i="10" s="1"/>
  <c r="P1689" i="10"/>
  <c r="S1690" i="10" s="1"/>
  <c r="P1684" i="10"/>
  <c r="S1685" i="10" s="1"/>
  <c r="P1692" i="10"/>
  <c r="S1693" i="10" s="1"/>
  <c r="P1687" i="10"/>
  <c r="S1688" i="10" s="1"/>
  <c r="P1667" i="10"/>
  <c r="S1668" i="10" s="1"/>
  <c r="P1631" i="10"/>
  <c r="S1632" i="10" s="1"/>
  <c r="P1658" i="10"/>
  <c r="S1659" i="10" s="1"/>
  <c r="P1642" i="10"/>
  <c r="S1643" i="10" s="1"/>
  <c r="P1626" i="10"/>
  <c r="S1627" i="10" s="1"/>
  <c r="P1643" i="10"/>
  <c r="S1644" i="10" s="1"/>
  <c r="P1665" i="10"/>
  <c r="S1666" i="10" s="1"/>
  <c r="P1649" i="10"/>
  <c r="S1650" i="10" s="1"/>
  <c r="P1633" i="10"/>
  <c r="S1634" i="10" s="1"/>
  <c r="P1663" i="10"/>
  <c r="S1664" i="10" s="1"/>
  <c r="P1672" i="10"/>
  <c r="S1673" i="10" s="1"/>
  <c r="P1656" i="10"/>
  <c r="S1657" i="10" s="1"/>
  <c r="P1640" i="10"/>
  <c r="S1641" i="10" s="1"/>
  <c r="P1624" i="10"/>
  <c r="S1625" i="10" s="1"/>
  <c r="P1662" i="10"/>
  <c r="S1663" i="10" s="1"/>
  <c r="P1659" i="10"/>
  <c r="S1660" i="10" s="1"/>
  <c r="P1670" i="10"/>
  <c r="S1671" i="10" s="1"/>
  <c r="P1654" i="10"/>
  <c r="S1655" i="10" s="1"/>
  <c r="P1638" i="10"/>
  <c r="S1639" i="10" s="1"/>
  <c r="P1622" i="10"/>
  <c r="S1623" i="10" s="1"/>
  <c r="P1627" i="10"/>
  <c r="S1628" i="10" s="1"/>
  <c r="P1661" i="10"/>
  <c r="S1662" i="10" s="1"/>
  <c r="P1645" i="10"/>
  <c r="S1646" i="10" s="1"/>
  <c r="P1629" i="10"/>
  <c r="S1630" i="10" s="1"/>
  <c r="P1655" i="10"/>
  <c r="S1656" i="10" s="1"/>
  <c r="P1668" i="10"/>
  <c r="S1669" i="10" s="1"/>
  <c r="P1652" i="10"/>
  <c r="S1653" i="10" s="1"/>
  <c r="P1636" i="10"/>
  <c r="S1637" i="10" s="1"/>
  <c r="P1646" i="10"/>
  <c r="S1647" i="10" s="1"/>
  <c r="P1647" i="10"/>
  <c r="S1648" i="10" s="1"/>
  <c r="P1666" i="10"/>
  <c r="S1667" i="10" s="1"/>
  <c r="P1650" i="10"/>
  <c r="S1651" i="10" s="1"/>
  <c r="P1634" i="10"/>
  <c r="S1635" i="10" s="1"/>
  <c r="P1671" i="10"/>
  <c r="S1672" i="10" s="1"/>
  <c r="P1673" i="10"/>
  <c r="S1674" i="10" s="1"/>
  <c r="P1657" i="10"/>
  <c r="S1658" i="10" s="1"/>
  <c r="P1641" i="10"/>
  <c r="S1642" i="10" s="1"/>
  <c r="P1625" i="10"/>
  <c r="S1626" i="10" s="1"/>
  <c r="P1639" i="10"/>
  <c r="S1640" i="10" s="1"/>
  <c r="P1664" i="10"/>
  <c r="S1665" i="10" s="1"/>
  <c r="P1648" i="10"/>
  <c r="S1649" i="10" s="1"/>
  <c r="P1632" i="10"/>
  <c r="S1633" i="10" s="1"/>
  <c r="P1635" i="10"/>
  <c r="S1636" i="10" s="1"/>
  <c r="P1630" i="10"/>
  <c r="S1631" i="10" s="1"/>
  <c r="P1651" i="10"/>
  <c r="S1652" i="10" s="1"/>
  <c r="P1669" i="10"/>
  <c r="S1670" i="10" s="1"/>
  <c r="P1653" i="10"/>
  <c r="S1654" i="10" s="1"/>
  <c r="P1637" i="10"/>
  <c r="S1638" i="10" s="1"/>
  <c r="P1621" i="10"/>
  <c r="S1622" i="10" s="1"/>
  <c r="P1623" i="10"/>
  <c r="S1624" i="10" s="1"/>
  <c r="P1660" i="10"/>
  <c r="S1661" i="10" s="1"/>
  <c r="P1644" i="10"/>
  <c r="S1645" i="10" s="1"/>
  <c r="P1628" i="10"/>
  <c r="S1629" i="10" s="1"/>
  <c r="P1608" i="10"/>
  <c r="S1609" i="10" s="1"/>
  <c r="P1609" i="10"/>
  <c r="S1610" i="10" s="1"/>
  <c r="P1617" i="10"/>
  <c r="S1618" i="10" s="1"/>
  <c r="P1618" i="10"/>
  <c r="S1619" i="10" s="1"/>
  <c r="P1612" i="10"/>
  <c r="S1613" i="10" s="1"/>
  <c r="P1611" i="10"/>
  <c r="S1612" i="10" s="1"/>
  <c r="P1619" i="10"/>
  <c r="S1620" i="10" s="1"/>
  <c r="P1615" i="10"/>
  <c r="S1616" i="10" s="1"/>
  <c r="P1616" i="10"/>
  <c r="S1617" i="10" s="1"/>
  <c r="P1613" i="10"/>
  <c r="S1614" i="10" s="1"/>
  <c r="P1610" i="10"/>
  <c r="S1611" i="10" s="1"/>
  <c r="P1620" i="10"/>
  <c r="S1621" i="10" s="1"/>
  <c r="P1614" i="10"/>
  <c r="S1615" i="10" s="1"/>
  <c r="P1585" i="10"/>
  <c r="S1586" i="10" s="1"/>
  <c r="P1586" i="10"/>
  <c r="S1587" i="10" s="1"/>
  <c r="P1575" i="10"/>
  <c r="S1576" i="10" s="1"/>
  <c r="P1583" i="10"/>
  <c r="S1584" i="10" s="1"/>
  <c r="P1580" i="10"/>
  <c r="S1581" i="10" s="1"/>
  <c r="P1581" i="10"/>
  <c r="S1582" i="10" s="1"/>
  <c r="P1577" i="10"/>
  <c r="S1578" i="10" s="1"/>
  <c r="P1574" i="10"/>
  <c r="S1575" i="10" s="1"/>
  <c r="P1582" i="10"/>
  <c r="S1583" i="10" s="1"/>
  <c r="P1578" i="10"/>
  <c r="S1579" i="10" s="1"/>
  <c r="P1579" i="10"/>
  <c r="S1580" i="10" s="1"/>
  <c r="P1576" i="10"/>
  <c r="S1577" i="10" s="1"/>
  <c r="P1584" i="10"/>
  <c r="S1585" i="10" s="1"/>
  <c r="P1532" i="10"/>
  <c r="S1533" i="10" s="1"/>
  <c r="P1540" i="10"/>
  <c r="S1541" i="10" s="1"/>
  <c r="P1548" i="10"/>
  <c r="S1549" i="10" s="1"/>
  <c r="P1556" i="10"/>
  <c r="S1557" i="10" s="1"/>
  <c r="P1542" i="10"/>
  <c r="S1543" i="10" s="1"/>
  <c r="P1530" i="10"/>
  <c r="S1531" i="10" s="1"/>
  <c r="P1538" i="10"/>
  <c r="S1539" i="10" s="1"/>
  <c r="P1546" i="10"/>
  <c r="S1547" i="10" s="1"/>
  <c r="P1554" i="10"/>
  <c r="S1555" i="10" s="1"/>
  <c r="P1562" i="10"/>
  <c r="S1563" i="10" s="1"/>
  <c r="P1536" i="10"/>
  <c r="S1537" i="10" s="1"/>
  <c r="P1544" i="10"/>
  <c r="S1545" i="10" s="1"/>
  <c r="P1552" i="10"/>
  <c r="S1553" i="10" s="1"/>
  <c r="P1560" i="10"/>
  <c r="S1561" i="10" s="1"/>
  <c r="P1534" i="10"/>
  <c r="S1535" i="10" s="1"/>
  <c r="P1550" i="10"/>
  <c r="S1551" i="10" s="1"/>
  <c r="P1558" i="10"/>
  <c r="S1559" i="10" s="1"/>
  <c r="P1561" i="10"/>
  <c r="S1562" i="10" s="1"/>
  <c r="P1521" i="10"/>
  <c r="S1522" i="10" s="1"/>
  <c r="P1563" i="10"/>
  <c r="S1564" i="10" s="1"/>
  <c r="P1531" i="10"/>
  <c r="S1532" i="10" s="1"/>
  <c r="P1533" i="10"/>
  <c r="S1534" i="10" s="1"/>
  <c r="P1520" i="10"/>
  <c r="S1521" i="10" s="1"/>
  <c r="P1528" i="10"/>
  <c r="S1529" i="10" s="1"/>
  <c r="P1535" i="10"/>
  <c r="S1536" i="10" s="1"/>
  <c r="P1545" i="10"/>
  <c r="S1546" i="10" s="1"/>
  <c r="P1523" i="10"/>
  <c r="S1524" i="10" s="1"/>
  <c r="P1555" i="10"/>
  <c r="S1556" i="10" s="1"/>
  <c r="P1557" i="10"/>
  <c r="S1558" i="10" s="1"/>
  <c r="P1553" i="10"/>
  <c r="S1554" i="10" s="1"/>
  <c r="P1522" i="10"/>
  <c r="S1523" i="10" s="1"/>
  <c r="P1559" i="10"/>
  <c r="S1560" i="10" s="1"/>
  <c r="P1537" i="10"/>
  <c r="S1538" i="10" s="1"/>
  <c r="P1525" i="10"/>
  <c r="S1526" i="10" s="1"/>
  <c r="P1547" i="10"/>
  <c r="S1548" i="10" s="1"/>
  <c r="P1549" i="10"/>
  <c r="S1550" i="10" s="1"/>
  <c r="P1529" i="10"/>
  <c r="S1530" i="10" s="1"/>
  <c r="P1524" i="10"/>
  <c r="S1525" i="10" s="1"/>
  <c r="P1551" i="10"/>
  <c r="S1552" i="10" s="1"/>
  <c r="P1519" i="10"/>
  <c r="S1520" i="10" s="1"/>
  <c r="P1527" i="10"/>
  <c r="S1528" i="10" s="1"/>
  <c r="P1539" i="10"/>
  <c r="S1540" i="10" s="1"/>
  <c r="P1541" i="10"/>
  <c r="S1542" i="10" s="1"/>
  <c r="P1518" i="10"/>
  <c r="S1519" i="10" s="1"/>
  <c r="P1526" i="10"/>
  <c r="S1527" i="10" s="1"/>
  <c r="P1543" i="10"/>
  <c r="S1544" i="10" s="1"/>
  <c r="P1495" i="10"/>
  <c r="S1496" i="10" s="1"/>
  <c r="P1487" i="10"/>
  <c r="S1488" i="10" s="1"/>
  <c r="P1494" i="10"/>
  <c r="S1495" i="10" s="1"/>
  <c r="P1490" i="10"/>
  <c r="S1491" i="10" s="1"/>
  <c r="P1489" i="10"/>
  <c r="S1490" i="10" s="1"/>
  <c r="P1496" i="10"/>
  <c r="S1497" i="10" s="1"/>
  <c r="P1492" i="10"/>
  <c r="S1493" i="10" s="1"/>
  <c r="P1488" i="10"/>
  <c r="S1489" i="10" s="1"/>
  <c r="P1491" i="10"/>
  <c r="S1492" i="10" s="1"/>
  <c r="P1497" i="10"/>
  <c r="S1498" i="10" s="1"/>
  <c r="P1493" i="10"/>
  <c r="S1494" i="10" s="1"/>
  <c r="P1456" i="10"/>
  <c r="P1439" i="10"/>
  <c r="S1440" i="10" s="1"/>
  <c r="P1438" i="10"/>
  <c r="S1439" i="10" s="1"/>
  <c r="P1436" i="10"/>
  <c r="S1437" i="10" s="1"/>
  <c r="P1437" i="10"/>
  <c r="S1438" i="10" s="1"/>
  <c r="P1433" i="10"/>
  <c r="S1434" i="10" s="1"/>
  <c r="P1434" i="10"/>
  <c r="S1435" i="10" s="1"/>
  <c r="P1435" i="10"/>
  <c r="S1436" i="10" s="1"/>
  <c r="P1351" i="10"/>
  <c r="S1352" i="10" s="1"/>
  <c r="P1353" i="10"/>
  <c r="S1354" i="10" s="1"/>
  <c r="P1355" i="10"/>
  <c r="S1356" i="10" s="1"/>
  <c r="P1357" i="10"/>
  <c r="S1358" i="10" s="1"/>
  <c r="P1359" i="10"/>
  <c r="S1360" i="10" s="1"/>
  <c r="P1361" i="10"/>
  <c r="S1362" i="10" s="1"/>
  <c r="P1363" i="10"/>
  <c r="S1364" i="10" s="1"/>
  <c r="P1365" i="10"/>
  <c r="S1366" i="10" s="1"/>
  <c r="P1367" i="10"/>
  <c r="S1368" i="10" s="1"/>
  <c r="P1369" i="10"/>
  <c r="S1370" i="10" s="1"/>
  <c r="P1371" i="10"/>
  <c r="S1372" i="10" s="1"/>
  <c r="P1373" i="10"/>
  <c r="S1374" i="10" s="1"/>
  <c r="P1375" i="10"/>
  <c r="S1376" i="10" s="1"/>
  <c r="P1377" i="10"/>
  <c r="S1378" i="10" s="1"/>
  <c r="P1379" i="10"/>
  <c r="S1380" i="10" s="1"/>
  <c r="P1381" i="10"/>
  <c r="S1382" i="10" s="1"/>
  <c r="P1383" i="10"/>
  <c r="S1384" i="10" s="1"/>
  <c r="P1385" i="10"/>
  <c r="S1386" i="10" s="1"/>
  <c r="P1387" i="10"/>
  <c r="S1388" i="10" s="1"/>
  <c r="P1389" i="10"/>
  <c r="S1390" i="10" s="1"/>
  <c r="P1391" i="10"/>
  <c r="S1392" i="10" s="1"/>
  <c r="P1393" i="10"/>
  <c r="S1394" i="10" s="1"/>
  <c r="P1395" i="10"/>
  <c r="S1396" i="10" s="1"/>
  <c r="P1397" i="10"/>
  <c r="S1398" i="10" s="1"/>
  <c r="P1399" i="10"/>
  <c r="S1400" i="10" s="1"/>
  <c r="P1401" i="10"/>
  <c r="S1402" i="10" s="1"/>
  <c r="P1352" i="10"/>
  <c r="S1353" i="10" s="1"/>
  <c r="P1354" i="10"/>
  <c r="S1355" i="10" s="1"/>
  <c r="P1356" i="10"/>
  <c r="S1357" i="10" s="1"/>
  <c r="P1358" i="10"/>
  <c r="S1359" i="10" s="1"/>
  <c r="P1360" i="10"/>
  <c r="S1361" i="10" s="1"/>
  <c r="P1362" i="10"/>
  <c r="S1363" i="10" s="1"/>
  <c r="P1364" i="10"/>
  <c r="S1365" i="10" s="1"/>
  <c r="P1366" i="10"/>
  <c r="S1367" i="10" s="1"/>
  <c r="P1368" i="10"/>
  <c r="S1369" i="10" s="1"/>
  <c r="P1370" i="10"/>
  <c r="S1371" i="10" s="1"/>
  <c r="P1372" i="10"/>
  <c r="S1373" i="10" s="1"/>
  <c r="P1374" i="10"/>
  <c r="S1375" i="10" s="1"/>
  <c r="P1376" i="10"/>
  <c r="S1377" i="10" s="1"/>
  <c r="P1378" i="10"/>
  <c r="S1379" i="10" s="1"/>
  <c r="P1380" i="10"/>
  <c r="S1381" i="10" s="1"/>
  <c r="P1382" i="10"/>
  <c r="S1383" i="10" s="1"/>
  <c r="P1384" i="10"/>
  <c r="S1385" i="10" s="1"/>
  <c r="P1386" i="10"/>
  <c r="S1387" i="10" s="1"/>
  <c r="P1388" i="10"/>
  <c r="S1389" i="10" s="1"/>
  <c r="P1390" i="10"/>
  <c r="S1391" i="10" s="1"/>
  <c r="P1392" i="10"/>
  <c r="S1393" i="10" s="1"/>
  <c r="P1394" i="10"/>
  <c r="S1395" i="10" s="1"/>
  <c r="P1396" i="10"/>
  <c r="S1397" i="10" s="1"/>
  <c r="P1398" i="10"/>
  <c r="S1399" i="10" s="1"/>
  <c r="P1400" i="10"/>
  <c r="S1401" i="10" s="1"/>
  <c r="P1347" i="10"/>
  <c r="S1348" i="10" s="1"/>
  <c r="P1349" i="10"/>
  <c r="S1350" i="10" s="1"/>
  <c r="P1350" i="10"/>
  <c r="S1351" i="10" s="1"/>
  <c r="P1348" i="10"/>
  <c r="S1349" i="10" s="1"/>
  <c r="P1320" i="10"/>
  <c r="S1321" i="10" s="1"/>
  <c r="P1319" i="10"/>
  <c r="S1320" i="10" s="1"/>
  <c r="P1321" i="10"/>
  <c r="S1322" i="10" s="1"/>
  <c r="P1287" i="10"/>
  <c r="S1288" i="10" s="1"/>
  <c r="P1295" i="10"/>
  <c r="S1296" i="10" s="1"/>
  <c r="P1303" i="10"/>
  <c r="S1304" i="10" s="1"/>
  <c r="P1285" i="10"/>
  <c r="S1286" i="10" s="1"/>
  <c r="P1293" i="10"/>
  <c r="S1294" i="10" s="1"/>
  <c r="P1301" i="10"/>
  <c r="S1302" i="10" s="1"/>
  <c r="P1283" i="10"/>
  <c r="S1284" i="10" s="1"/>
  <c r="P1291" i="10"/>
  <c r="S1292" i="10" s="1"/>
  <c r="P1299" i="10"/>
  <c r="S1300" i="10" s="1"/>
  <c r="P1307" i="10"/>
  <c r="S1308" i="10" s="1"/>
  <c r="P1281" i="10"/>
  <c r="S1282" i="10" s="1"/>
  <c r="P1289" i="10"/>
  <c r="S1290" i="10" s="1"/>
  <c r="P1297" i="10"/>
  <c r="S1298" i="10" s="1"/>
  <c r="P1305" i="10"/>
  <c r="S1306" i="10" s="1"/>
  <c r="P1308" i="10"/>
  <c r="S1309" i="10" s="1"/>
  <c r="P1274" i="10"/>
  <c r="S1275" i="10" s="1"/>
  <c r="P1294" i="10"/>
  <c r="S1295" i="10" s="1"/>
  <c r="P1288" i="10"/>
  <c r="S1289" i="10" s="1"/>
  <c r="P1279" i="10"/>
  <c r="S1280" i="10" s="1"/>
  <c r="P1282" i="10"/>
  <c r="S1283" i="10" s="1"/>
  <c r="P1276" i="10"/>
  <c r="S1277" i="10" s="1"/>
  <c r="P1280" i="10"/>
  <c r="S1281" i="10" s="1"/>
  <c r="P1292" i="10"/>
  <c r="S1293" i="10" s="1"/>
  <c r="P1304" i="10"/>
  <c r="S1305" i="10" s="1"/>
  <c r="P1275" i="10"/>
  <c r="S1276" i="10" s="1"/>
  <c r="P1284" i="10"/>
  <c r="S1285" i="10" s="1"/>
  <c r="P1277" i="10"/>
  <c r="S1278" i="10" s="1"/>
  <c r="P1300" i="10"/>
  <c r="S1301" i="10" s="1"/>
  <c r="P1286" i="10"/>
  <c r="S1287" i="10" s="1"/>
  <c r="P1306" i="10"/>
  <c r="S1307" i="10" s="1"/>
  <c r="P1278" i="10"/>
  <c r="S1279" i="10" s="1"/>
  <c r="P1298" i="10"/>
  <c r="S1299" i="10" s="1"/>
  <c r="P1302" i="10"/>
  <c r="S1303" i="10" s="1"/>
  <c r="P1296" i="10"/>
  <c r="S1297" i="10" s="1"/>
  <c r="P1290" i="10"/>
  <c r="S1291" i="10" s="1"/>
  <c r="P1241" i="10"/>
  <c r="P1242" i="10"/>
  <c r="S1243" i="10" s="1"/>
  <c r="P1208" i="10"/>
  <c r="S1209" i="10" s="1"/>
  <c r="P1209" i="10"/>
  <c r="S1210" i="10" s="1"/>
  <c r="P1210" i="10"/>
  <c r="S1211" i="10" s="1"/>
  <c r="P1211" i="10"/>
  <c r="S1212" i="10" s="1"/>
  <c r="P1207" i="10"/>
  <c r="S1208" i="10" s="1"/>
  <c r="P1212" i="10"/>
  <c r="S1213" i="10" s="1"/>
  <c r="P1193" i="10"/>
  <c r="S1194" i="10" s="1"/>
  <c r="P1191" i="10"/>
  <c r="S1192" i="10" s="1"/>
  <c r="P1192" i="10"/>
  <c r="S1193" i="10" s="1"/>
  <c r="P1190" i="10"/>
  <c r="S1191" i="10" s="1"/>
  <c r="P1187" i="10"/>
  <c r="S1188" i="10" s="1"/>
  <c r="P1186" i="10"/>
  <c r="S1187" i="10" s="1"/>
  <c r="P1189" i="10"/>
  <c r="S1190" i="10" s="1"/>
  <c r="P1188" i="10"/>
  <c r="S1189" i="10" s="1"/>
  <c r="P1182" i="10"/>
  <c r="S1183" i="10" s="1"/>
  <c r="P1184" i="10"/>
  <c r="S1185" i="10" s="1"/>
  <c r="P1185" i="10"/>
  <c r="S1186" i="10" s="1"/>
  <c r="P1181" i="10"/>
  <c r="S1182" i="10" s="1"/>
  <c r="P1183" i="10"/>
  <c r="S1184" i="10" s="1"/>
  <c r="P1126" i="10"/>
  <c r="S1127" i="10" s="1"/>
  <c r="P1128" i="10"/>
  <c r="S1129" i="10" s="1"/>
  <c r="P1127" i="10"/>
  <c r="S1128" i="10" s="1"/>
  <c r="P1063" i="10"/>
  <c r="S1064" i="10" s="1"/>
  <c r="P1123" i="10"/>
  <c r="S1124" i="10" s="1"/>
  <c r="P1124" i="10"/>
  <c r="S1125" i="10" s="1"/>
  <c r="P1125" i="10"/>
  <c r="S1126" i="10" s="1"/>
  <c r="P1121" i="10"/>
  <c r="S1122" i="10" s="1"/>
  <c r="P1120" i="10"/>
  <c r="S1121" i="10" s="1"/>
  <c r="P1122" i="10"/>
  <c r="S1123" i="10" s="1"/>
  <c r="P1058" i="10"/>
  <c r="S1059" i="10" s="1"/>
  <c r="P1062" i="10"/>
  <c r="S1063" i="10" s="1"/>
  <c r="P1060" i="10"/>
  <c r="S1061" i="10" s="1"/>
  <c r="P1059" i="10"/>
  <c r="S1060" i="10" s="1"/>
  <c r="P1061" i="10"/>
  <c r="S1062" i="10" s="1"/>
  <c r="P1030" i="10"/>
  <c r="S1031" i="10" s="1"/>
  <c r="P1025" i="10"/>
  <c r="S1026" i="10" s="1"/>
  <c r="P1027" i="10"/>
  <c r="S1028" i="10" s="1"/>
  <c r="P1022" i="10"/>
  <c r="S1023" i="10" s="1"/>
  <c r="P1024" i="10"/>
  <c r="S1025" i="10" s="1"/>
  <c r="P1029" i="10"/>
  <c r="S1030" i="10" s="1"/>
  <c r="P1028" i="10"/>
  <c r="S1029" i="10" s="1"/>
  <c r="P1026" i="10"/>
  <c r="S1027" i="10" s="1"/>
  <c r="P1023" i="10"/>
  <c r="S1024" i="10" s="1"/>
  <c r="P995" i="10"/>
  <c r="S996" i="10" s="1"/>
  <c r="P997" i="10"/>
  <c r="S998" i="10" s="1"/>
  <c r="P999" i="10"/>
  <c r="S1000" i="10" s="1"/>
  <c r="P1001" i="10"/>
  <c r="S1002" i="10" s="1"/>
  <c r="P1003" i="10"/>
  <c r="S1004" i="10" s="1"/>
  <c r="P1005" i="10"/>
  <c r="S1006" i="10" s="1"/>
  <c r="P1007" i="10"/>
  <c r="S1008" i="10" s="1"/>
  <c r="P1009" i="10"/>
  <c r="S1010" i="10" s="1"/>
  <c r="P994" i="10"/>
  <c r="S995" i="10" s="1"/>
  <c r="P996" i="10"/>
  <c r="S997" i="10" s="1"/>
  <c r="P998" i="10"/>
  <c r="S999" i="10" s="1"/>
  <c r="P1000" i="10"/>
  <c r="S1001" i="10" s="1"/>
  <c r="P1002" i="10"/>
  <c r="S1003" i="10" s="1"/>
  <c r="P1004" i="10"/>
  <c r="S1005" i="10" s="1"/>
  <c r="P1006" i="10"/>
  <c r="S1007" i="10" s="1"/>
  <c r="P1008" i="10"/>
  <c r="S1009" i="10" s="1"/>
  <c r="P1010" i="10"/>
  <c r="S1011" i="10" s="1"/>
  <c r="P993" i="10"/>
  <c r="S994" i="10" s="1"/>
  <c r="P972" i="10"/>
  <c r="S973" i="10" s="1"/>
  <c r="P938" i="10"/>
  <c r="S939" i="10" s="1"/>
  <c r="P942" i="10"/>
  <c r="S943" i="10" s="1"/>
  <c r="P946" i="10"/>
  <c r="S947" i="10" s="1"/>
  <c r="P950" i="10"/>
  <c r="S951" i="10" s="1"/>
  <c r="P941" i="10"/>
  <c r="S942" i="10" s="1"/>
  <c r="P945" i="10"/>
  <c r="S946" i="10" s="1"/>
  <c r="P939" i="10"/>
  <c r="S940" i="10" s="1"/>
  <c r="P943" i="10"/>
  <c r="S944" i="10" s="1"/>
  <c r="P947" i="10"/>
  <c r="S948" i="10" s="1"/>
  <c r="P951" i="10"/>
  <c r="S952" i="10" s="1"/>
  <c r="P953" i="10"/>
  <c r="S954" i="10" s="1"/>
  <c r="P940" i="10"/>
  <c r="S941" i="10" s="1"/>
  <c r="P944" i="10"/>
  <c r="S945" i="10" s="1"/>
  <c r="P948" i="10"/>
  <c r="S949" i="10" s="1"/>
  <c r="P952" i="10"/>
  <c r="S953" i="10" s="1"/>
  <c r="P937" i="10"/>
  <c r="S938" i="10" s="1"/>
  <c r="P949" i="10"/>
  <c r="S950" i="10" s="1"/>
  <c r="P982" i="10"/>
  <c r="S983" i="10" s="1"/>
  <c r="P983" i="10"/>
  <c r="S984" i="10" s="1"/>
  <c r="P973" i="10"/>
  <c r="S974" i="10" s="1"/>
  <c r="P988" i="10"/>
  <c r="S989" i="10" s="1"/>
  <c r="P977" i="10"/>
  <c r="S978" i="10" s="1"/>
  <c r="P976" i="10"/>
  <c r="S977" i="10" s="1"/>
  <c r="P981" i="10"/>
  <c r="S982" i="10" s="1"/>
  <c r="P991" i="10"/>
  <c r="S992" i="10" s="1"/>
  <c r="P978" i="10"/>
  <c r="S979" i="10" s="1"/>
  <c r="P984" i="10"/>
  <c r="S985" i="10" s="1"/>
  <c r="P989" i="10"/>
  <c r="S990" i="10" s="1"/>
  <c r="P990" i="10"/>
  <c r="S991" i="10" s="1"/>
  <c r="P987" i="10"/>
  <c r="S988" i="10" s="1"/>
  <c r="P992" i="10"/>
  <c r="S993" i="10" s="1"/>
  <c r="P980" i="10"/>
  <c r="S981" i="10" s="1"/>
  <c r="P979" i="10"/>
  <c r="S980" i="10" s="1"/>
  <c r="P986" i="10"/>
  <c r="S987" i="10" s="1"/>
  <c r="P975" i="10"/>
  <c r="S976" i="10" s="1"/>
  <c r="P985" i="10"/>
  <c r="S986" i="10" s="1"/>
  <c r="P974" i="10"/>
  <c r="S975" i="10" s="1"/>
  <c r="P905" i="10"/>
  <c r="S906" i="10" s="1"/>
  <c r="P906" i="10"/>
  <c r="S907" i="10" s="1"/>
  <c r="P936" i="10"/>
  <c r="S937" i="10" s="1"/>
  <c r="P935" i="10"/>
  <c r="S936" i="10" s="1"/>
  <c r="P907" i="10"/>
  <c r="S908" i="10" s="1"/>
  <c r="P934" i="10"/>
  <c r="S935" i="10" s="1"/>
  <c r="P872" i="10"/>
  <c r="S873" i="10" s="1"/>
  <c r="P880" i="10"/>
  <c r="S881" i="10" s="1"/>
  <c r="P877" i="10"/>
  <c r="S878" i="10" s="1"/>
  <c r="P873" i="10"/>
  <c r="S874" i="10" s="1"/>
  <c r="P878" i="10"/>
  <c r="S879" i="10" s="1"/>
  <c r="P874" i="10"/>
  <c r="S875" i="10" s="1"/>
  <c r="P871" i="10"/>
  <c r="S872" i="10" s="1"/>
  <c r="P879" i="10"/>
  <c r="S880" i="10" s="1"/>
  <c r="P876" i="10"/>
  <c r="S877" i="10" s="1"/>
  <c r="P881" i="10"/>
  <c r="S882" i="10" s="1"/>
  <c r="P875" i="10"/>
  <c r="S876" i="10" s="1"/>
  <c r="P855" i="10"/>
  <c r="S856" i="10" s="1"/>
  <c r="P853" i="10"/>
  <c r="S854" i="10" s="1"/>
  <c r="P851" i="10"/>
  <c r="S852" i="10" s="1"/>
  <c r="P852" i="10"/>
  <c r="S853" i="10" s="1"/>
  <c r="P854" i="10"/>
  <c r="S855" i="10" s="1"/>
  <c r="P850" i="10"/>
  <c r="S851" i="10" s="1"/>
  <c r="P844" i="10"/>
  <c r="S845" i="10" s="1"/>
  <c r="P848" i="10"/>
  <c r="S849" i="10" s="1"/>
  <c r="P839" i="10"/>
  <c r="S840" i="10" s="1"/>
  <c r="P841" i="10"/>
  <c r="S842" i="10" s="1"/>
  <c r="P843" i="10"/>
  <c r="S844" i="10" s="1"/>
  <c r="P845" i="10"/>
  <c r="S846" i="10" s="1"/>
  <c r="P847" i="10"/>
  <c r="S848" i="10" s="1"/>
  <c r="P849" i="10"/>
  <c r="S850" i="10" s="1"/>
  <c r="P840" i="10"/>
  <c r="S841" i="10" s="1"/>
  <c r="P842" i="10"/>
  <c r="S843" i="10" s="1"/>
  <c r="P846" i="10"/>
  <c r="S847" i="10" s="1"/>
  <c r="P803" i="10"/>
  <c r="S804" i="10" s="1"/>
  <c r="P811" i="10"/>
  <c r="S812" i="10" s="1"/>
  <c r="P819" i="10"/>
  <c r="S820" i="10" s="1"/>
  <c r="P827" i="10"/>
  <c r="S828" i="10" s="1"/>
  <c r="P801" i="10"/>
  <c r="S802" i="10" s="1"/>
  <c r="P809" i="10"/>
  <c r="S810" i="10" s="1"/>
  <c r="P817" i="10"/>
  <c r="S818" i="10" s="1"/>
  <c r="P825" i="10"/>
  <c r="S826" i="10" s="1"/>
  <c r="P799" i="10"/>
  <c r="S800" i="10" s="1"/>
  <c r="P807" i="10"/>
  <c r="S808" i="10" s="1"/>
  <c r="P815" i="10"/>
  <c r="S816" i="10" s="1"/>
  <c r="P823" i="10"/>
  <c r="S824" i="10" s="1"/>
  <c r="P797" i="10"/>
  <c r="S798" i="10" s="1"/>
  <c r="P805" i="10"/>
  <c r="S806" i="10" s="1"/>
  <c r="P813" i="10"/>
  <c r="S814" i="10" s="1"/>
  <c r="P821" i="10"/>
  <c r="S822" i="10" s="1"/>
  <c r="P824" i="10"/>
  <c r="S825" i="10" s="1"/>
  <c r="P786" i="10"/>
  <c r="S787" i="10" s="1"/>
  <c r="P794" i="10"/>
  <c r="S795" i="10" s="1"/>
  <c r="P802" i="10"/>
  <c r="S803" i="10" s="1"/>
  <c r="P804" i="10"/>
  <c r="S805" i="10" s="1"/>
  <c r="P789" i="10"/>
  <c r="S790" i="10" s="1"/>
  <c r="P822" i="10"/>
  <c r="S823" i="10" s="1"/>
  <c r="P810" i="10"/>
  <c r="S811" i="10" s="1"/>
  <c r="P816" i="10"/>
  <c r="S817" i="10" s="1"/>
  <c r="P788" i="10"/>
  <c r="S789" i="10" s="1"/>
  <c r="P826" i="10"/>
  <c r="S827" i="10" s="1"/>
  <c r="P828" i="10"/>
  <c r="S829" i="10" s="1"/>
  <c r="P796" i="10"/>
  <c r="S797" i="10" s="1"/>
  <c r="P791" i="10"/>
  <c r="S792" i="10" s="1"/>
  <c r="P814" i="10"/>
  <c r="S815" i="10" s="1"/>
  <c r="P792" i="10"/>
  <c r="S793" i="10" s="1"/>
  <c r="P812" i="10"/>
  <c r="S813" i="10" s="1"/>
  <c r="P787" i="10"/>
  <c r="S788" i="10" s="1"/>
  <c r="P795" i="10"/>
  <c r="S796" i="10" s="1"/>
  <c r="P798" i="10"/>
  <c r="S799" i="10" s="1"/>
  <c r="P808" i="10"/>
  <c r="S809" i="10" s="1"/>
  <c r="P790" i="10"/>
  <c r="S791" i="10" s="1"/>
  <c r="P818" i="10"/>
  <c r="S819" i="10" s="1"/>
  <c r="P820" i="10"/>
  <c r="S821" i="10" s="1"/>
  <c r="P785" i="10"/>
  <c r="S786" i="10" s="1"/>
  <c r="P793" i="10"/>
  <c r="S794" i="10" s="1"/>
  <c r="P806" i="10"/>
  <c r="S807" i="10" s="1"/>
  <c r="P800" i="10"/>
  <c r="S801" i="10" s="1"/>
  <c r="P751" i="10"/>
  <c r="S752" i="10" s="1"/>
  <c r="P756" i="10"/>
  <c r="S757" i="10" s="1"/>
  <c r="P748" i="10"/>
  <c r="S749" i="10" s="1"/>
  <c r="P747" i="10"/>
  <c r="S748" i="10" s="1"/>
  <c r="P755" i="10"/>
  <c r="S756" i="10" s="1"/>
  <c r="P750" i="10"/>
  <c r="S751" i="10" s="1"/>
  <c r="P752" i="10"/>
  <c r="S753" i="10" s="1"/>
  <c r="P749" i="10"/>
  <c r="S750" i="10" s="1"/>
  <c r="P753" i="10"/>
  <c r="S754" i="10" s="1"/>
  <c r="P754" i="10"/>
  <c r="S755" i="10" s="1"/>
  <c r="P757" i="10"/>
  <c r="S758" i="10" s="1"/>
  <c r="P710" i="10"/>
  <c r="S711" i="10" s="1"/>
  <c r="P712" i="10"/>
  <c r="S713" i="10" s="1"/>
  <c r="P718" i="10"/>
  <c r="S719" i="10" s="1"/>
  <c r="P719" i="10"/>
  <c r="S720" i="10" s="1"/>
  <c r="P711" i="10"/>
  <c r="S712" i="10" s="1"/>
  <c r="P716" i="10"/>
  <c r="S717" i="10" s="1"/>
  <c r="P717" i="10"/>
  <c r="S718" i="10" s="1"/>
  <c r="P713" i="10"/>
  <c r="S714" i="10" s="1"/>
  <c r="P720" i="10"/>
  <c r="S721" i="10" s="1"/>
  <c r="P715" i="10"/>
  <c r="S716" i="10" s="1"/>
  <c r="P714" i="10"/>
  <c r="S715" i="10" s="1"/>
  <c r="P721" i="10"/>
  <c r="S722" i="10" s="1"/>
  <c r="P689" i="10"/>
  <c r="S690" i="10" s="1"/>
  <c r="P693" i="10"/>
  <c r="S694" i="10" s="1"/>
  <c r="P697" i="10"/>
  <c r="S698" i="10" s="1"/>
  <c r="P690" i="10"/>
  <c r="S691" i="10" s="1"/>
  <c r="P694" i="10"/>
  <c r="S695" i="10" s="1"/>
  <c r="P698" i="10"/>
  <c r="S699" i="10" s="1"/>
  <c r="P687" i="10"/>
  <c r="S688" i="10" s="1"/>
  <c r="P691" i="10"/>
  <c r="S692" i="10" s="1"/>
  <c r="P695" i="10"/>
  <c r="S696" i="10" s="1"/>
  <c r="P688" i="10"/>
  <c r="S689" i="10" s="1"/>
  <c r="P692" i="10"/>
  <c r="S693" i="10" s="1"/>
  <c r="P696" i="10"/>
  <c r="S697" i="10" s="1"/>
  <c r="P676" i="10"/>
  <c r="S677" i="10" s="1"/>
  <c r="P684" i="10"/>
  <c r="S685" i="10" s="1"/>
  <c r="P681" i="10"/>
  <c r="S682" i="10" s="1"/>
  <c r="P675" i="10"/>
  <c r="S676" i="10" s="1"/>
  <c r="P677" i="10"/>
  <c r="S678" i="10" s="1"/>
  <c r="P678" i="10"/>
  <c r="S679" i="10" s="1"/>
  <c r="P686" i="10"/>
  <c r="S687" i="10" s="1"/>
  <c r="P683" i="10"/>
  <c r="S684" i="10" s="1"/>
  <c r="P680" i="10"/>
  <c r="S681" i="10" s="1"/>
  <c r="P685" i="10"/>
  <c r="S686" i="10" s="1"/>
  <c r="P682" i="10"/>
  <c r="S683" i="10" s="1"/>
  <c r="P679" i="10"/>
  <c r="S680" i="10" s="1"/>
  <c r="P674" i="10"/>
  <c r="S675" i="10" s="1"/>
  <c r="P646" i="10"/>
  <c r="S647" i="10" s="1"/>
  <c r="P645" i="10"/>
  <c r="S646" i="10" s="1"/>
  <c r="P653" i="10"/>
  <c r="S654" i="10" s="1"/>
  <c r="P654" i="10"/>
  <c r="S655" i="10" s="1"/>
  <c r="P650" i="10"/>
  <c r="S651" i="10" s="1"/>
  <c r="P647" i="10"/>
  <c r="S648" i="10" s="1"/>
  <c r="P643" i="10"/>
  <c r="S644" i="10" s="1"/>
  <c r="P648" i="10"/>
  <c r="S649" i="10" s="1"/>
  <c r="P655" i="10"/>
  <c r="S656" i="10" s="1"/>
  <c r="P652" i="10"/>
  <c r="S653" i="10" s="1"/>
  <c r="P649" i="10"/>
  <c r="S650" i="10" s="1"/>
  <c r="P644" i="10"/>
  <c r="S645" i="10" s="1"/>
  <c r="P651" i="10"/>
  <c r="S652" i="10" s="1"/>
  <c r="P582" i="10"/>
  <c r="S583" i="10" s="1"/>
  <c r="P586" i="10"/>
  <c r="S587" i="10" s="1"/>
  <c r="P590" i="10"/>
  <c r="S591" i="10" s="1"/>
  <c r="P594" i="10"/>
  <c r="S595" i="10" s="1"/>
  <c r="P598" i="10"/>
  <c r="S599" i="10" s="1"/>
  <c r="P602" i="10"/>
  <c r="S603" i="10" s="1"/>
  <c r="P606" i="10"/>
  <c r="S607" i="10" s="1"/>
  <c r="P610" i="10"/>
  <c r="S611" i="10" s="1"/>
  <c r="P614" i="10"/>
  <c r="S615" i="10" s="1"/>
  <c r="P618" i="10"/>
  <c r="S619" i="10" s="1"/>
  <c r="P622" i="10"/>
  <c r="S623" i="10" s="1"/>
  <c r="P626" i="10"/>
  <c r="S627" i="10" s="1"/>
  <c r="P630" i="10"/>
  <c r="S631" i="10" s="1"/>
  <c r="P585" i="10"/>
  <c r="S586" i="10" s="1"/>
  <c r="P597" i="10"/>
  <c r="S598" i="10" s="1"/>
  <c r="P605" i="10"/>
  <c r="S606" i="10" s="1"/>
  <c r="P613" i="10"/>
  <c r="S614" i="10" s="1"/>
  <c r="P621" i="10"/>
  <c r="S622" i="10" s="1"/>
  <c r="P629" i="10"/>
  <c r="S630" i="10" s="1"/>
  <c r="P583" i="10"/>
  <c r="S584" i="10" s="1"/>
  <c r="P587" i="10"/>
  <c r="S588" i="10" s="1"/>
  <c r="P591" i="10"/>
  <c r="S592" i="10" s="1"/>
  <c r="P595" i="10"/>
  <c r="S596" i="10" s="1"/>
  <c r="P599" i="10"/>
  <c r="S600" i="10" s="1"/>
  <c r="P603" i="10"/>
  <c r="S604" i="10" s="1"/>
  <c r="P607" i="10"/>
  <c r="S608" i="10" s="1"/>
  <c r="P611" i="10"/>
  <c r="S612" i="10" s="1"/>
  <c r="P615" i="10"/>
  <c r="S616" i="10" s="1"/>
  <c r="P619" i="10"/>
  <c r="S620" i="10" s="1"/>
  <c r="P623" i="10"/>
  <c r="S624" i="10" s="1"/>
  <c r="P627" i="10"/>
  <c r="S628" i="10" s="1"/>
  <c r="P631" i="10"/>
  <c r="S632" i="10" s="1"/>
  <c r="P569" i="10"/>
  <c r="S570" i="10" s="1"/>
  <c r="P589" i="10"/>
  <c r="S590" i="10" s="1"/>
  <c r="P593" i="10"/>
  <c r="S594" i="10" s="1"/>
  <c r="P601" i="10"/>
  <c r="S602" i="10" s="1"/>
  <c r="P609" i="10"/>
  <c r="S610" i="10" s="1"/>
  <c r="P617" i="10"/>
  <c r="S618" i="10" s="1"/>
  <c r="P625" i="10"/>
  <c r="S626" i="10" s="1"/>
  <c r="P633" i="10"/>
  <c r="S634" i="10" s="1"/>
  <c r="P584" i="10"/>
  <c r="S585" i="10" s="1"/>
  <c r="P588" i="10"/>
  <c r="S589" i="10" s="1"/>
  <c r="P592" i="10"/>
  <c r="S593" i="10" s="1"/>
  <c r="P596" i="10"/>
  <c r="S597" i="10" s="1"/>
  <c r="P600" i="10"/>
  <c r="S601" i="10" s="1"/>
  <c r="P604" i="10"/>
  <c r="S605" i="10" s="1"/>
  <c r="P608" i="10"/>
  <c r="S609" i="10" s="1"/>
  <c r="P612" i="10"/>
  <c r="S613" i="10" s="1"/>
  <c r="P616" i="10"/>
  <c r="S617" i="10" s="1"/>
  <c r="P620" i="10"/>
  <c r="S621" i="10" s="1"/>
  <c r="P624" i="10"/>
  <c r="S625" i="10" s="1"/>
  <c r="P628" i="10"/>
  <c r="S629" i="10" s="1"/>
  <c r="P632" i="10"/>
  <c r="S633" i="10" s="1"/>
  <c r="P574" i="10"/>
  <c r="S575" i="10" s="1"/>
  <c r="P571" i="10"/>
  <c r="S572" i="10" s="1"/>
  <c r="P579" i="10"/>
  <c r="S580" i="10" s="1"/>
  <c r="P577" i="10"/>
  <c r="S578" i="10" s="1"/>
  <c r="P580" i="10"/>
  <c r="S581" i="10" s="1"/>
  <c r="P573" i="10"/>
  <c r="S574" i="10" s="1"/>
  <c r="P581" i="10"/>
  <c r="S582" i="10" s="1"/>
  <c r="P578" i="10"/>
  <c r="S579" i="10" s="1"/>
  <c r="P570" i="10"/>
  <c r="S571" i="10" s="1"/>
  <c r="P575" i="10"/>
  <c r="S576" i="10" s="1"/>
  <c r="P572" i="10"/>
  <c r="S573" i="10" s="1"/>
  <c r="P576" i="10"/>
  <c r="S577" i="10" s="1"/>
  <c r="P537" i="10"/>
  <c r="S538" i="10" s="1"/>
  <c r="P541" i="10"/>
  <c r="S542" i="10" s="1"/>
  <c r="P545" i="10"/>
  <c r="S546" i="10" s="1"/>
  <c r="P542" i="10"/>
  <c r="S543" i="10" s="1"/>
  <c r="P544" i="10"/>
  <c r="S545" i="10" s="1"/>
  <c r="P538" i="10"/>
  <c r="S539" i="10" s="1"/>
  <c r="P539" i="10"/>
  <c r="S540" i="10" s="1"/>
  <c r="P540" i="10"/>
  <c r="S541" i="10" s="1"/>
  <c r="P543" i="10"/>
  <c r="S544" i="10" s="1"/>
  <c r="P536" i="10"/>
  <c r="S537" i="10" s="1"/>
  <c r="P534" i="10"/>
  <c r="S535" i="10" s="1"/>
  <c r="P533" i="10"/>
  <c r="S534" i="10" s="1"/>
  <c r="P535" i="10"/>
  <c r="S536" i="10" s="1"/>
  <c r="P500" i="10"/>
  <c r="S501" i="10" s="1"/>
  <c r="P502" i="10"/>
  <c r="S503" i="10" s="1"/>
  <c r="P501" i="10"/>
  <c r="S502" i="10" s="1"/>
  <c r="P458" i="10"/>
  <c r="S459" i="10" s="1"/>
  <c r="P460" i="10"/>
  <c r="S461" i="10" s="1"/>
  <c r="P459" i="10"/>
  <c r="S460" i="10" s="1"/>
  <c r="P461" i="10"/>
  <c r="S462" i="10" s="1"/>
  <c r="P399" i="10"/>
  <c r="S400" i="10" s="1"/>
  <c r="P400" i="10"/>
  <c r="P398" i="10"/>
  <c r="S399" i="10" s="1"/>
  <c r="P397" i="10"/>
  <c r="S398" i="10" s="1"/>
  <c r="F289" i="10"/>
  <c r="I290" i="10" s="1"/>
  <c r="F387" i="10"/>
  <c r="I388" i="10" s="1"/>
  <c r="P370" i="10"/>
  <c r="S371" i="10" s="1"/>
  <c r="P371" i="10"/>
  <c r="S372" i="10" s="1"/>
  <c r="P369" i="10"/>
  <c r="S370" i="10" s="1"/>
  <c r="P231" i="10"/>
  <c r="P194" i="10"/>
  <c r="S195" i="10" s="1"/>
  <c r="P196" i="10"/>
  <c r="S197" i="10" s="1"/>
  <c r="P195" i="10"/>
  <c r="S196" i="10" s="1"/>
  <c r="P193" i="10"/>
  <c r="S194" i="10" s="1"/>
  <c r="P161" i="10"/>
  <c r="S162" i="10" s="1"/>
  <c r="P181" i="10"/>
  <c r="S182" i="10" s="1"/>
  <c r="P171" i="10"/>
  <c r="S172" i="10" s="1"/>
  <c r="P160" i="10"/>
  <c r="S161" i="10" s="1"/>
  <c r="P168" i="10"/>
  <c r="S169" i="10" s="1"/>
  <c r="P176" i="10"/>
  <c r="S177" i="10" s="1"/>
  <c r="P165" i="10"/>
  <c r="S166" i="10" s="1"/>
  <c r="P159" i="10"/>
  <c r="S160" i="10" s="1"/>
  <c r="P175" i="10"/>
  <c r="S176" i="10" s="1"/>
  <c r="P162" i="10"/>
  <c r="S163" i="10" s="1"/>
  <c r="P170" i="10"/>
  <c r="S171" i="10" s="1"/>
  <c r="P178" i="10"/>
  <c r="S179" i="10" s="1"/>
  <c r="P169" i="10"/>
  <c r="S170" i="10" s="1"/>
  <c r="P163" i="10"/>
  <c r="S164" i="10" s="1"/>
  <c r="P177" i="10"/>
  <c r="S178" i="10" s="1"/>
  <c r="P164" i="10"/>
  <c r="S165" i="10" s="1"/>
  <c r="P172" i="10"/>
  <c r="S173" i="10" s="1"/>
  <c r="P180" i="10"/>
  <c r="S181" i="10" s="1"/>
  <c r="P173" i="10"/>
  <c r="S174" i="10" s="1"/>
  <c r="P167" i="10"/>
  <c r="S168" i="10" s="1"/>
  <c r="P179" i="10"/>
  <c r="S180" i="10" s="1"/>
  <c r="P166" i="10"/>
  <c r="S167" i="10" s="1"/>
  <c r="P174" i="10"/>
  <c r="S175" i="10" s="1"/>
  <c r="P182" i="10"/>
  <c r="S183" i="10" s="1"/>
  <c r="P141" i="10"/>
  <c r="S142" i="10" s="1"/>
  <c r="P145" i="10"/>
  <c r="S146" i="10" s="1"/>
  <c r="P126" i="10"/>
  <c r="S127" i="10" s="1"/>
  <c r="P130" i="10"/>
  <c r="S131" i="10" s="1"/>
  <c r="P134" i="10"/>
  <c r="S135" i="10" s="1"/>
  <c r="P138" i="10"/>
  <c r="S139" i="10" s="1"/>
  <c r="P137" i="10"/>
  <c r="S138" i="10" s="1"/>
  <c r="P142" i="10"/>
  <c r="S143" i="10" s="1"/>
  <c r="P146" i="10"/>
  <c r="S147" i="10" s="1"/>
  <c r="P127" i="10"/>
  <c r="S128" i="10" s="1"/>
  <c r="P131" i="10"/>
  <c r="S132" i="10" s="1"/>
  <c r="P135" i="10"/>
  <c r="S136" i="10" s="1"/>
  <c r="P139" i="10"/>
  <c r="S140" i="10" s="1"/>
  <c r="P143" i="10"/>
  <c r="S144" i="10" s="1"/>
  <c r="P124" i="10"/>
  <c r="S125" i="10" s="1"/>
  <c r="P128" i="10"/>
  <c r="S129" i="10" s="1"/>
  <c r="P132" i="10"/>
  <c r="S133" i="10" s="1"/>
  <c r="P136" i="10"/>
  <c r="S137" i="10" s="1"/>
  <c r="P140" i="10"/>
  <c r="S141" i="10" s="1"/>
  <c r="P144" i="10"/>
  <c r="S145" i="10" s="1"/>
  <c r="P125" i="10"/>
  <c r="S126" i="10" s="1"/>
  <c r="P129" i="10"/>
  <c r="S130" i="10" s="1"/>
  <c r="P133" i="10"/>
  <c r="S134" i="10" s="1"/>
  <c r="P123" i="10"/>
  <c r="S124" i="10" s="1"/>
  <c r="P115" i="10"/>
  <c r="S116" i="10" s="1"/>
  <c r="P117" i="10"/>
  <c r="S118" i="10" s="1"/>
  <c r="P119" i="10"/>
  <c r="S120" i="10" s="1"/>
  <c r="P111" i="10"/>
  <c r="S112" i="10" s="1"/>
  <c r="P121" i="10"/>
  <c r="S122" i="10" s="1"/>
  <c r="P113" i="10"/>
  <c r="S114" i="10" s="1"/>
  <c r="F124" i="10"/>
  <c r="I125" i="10" s="1"/>
  <c r="P110" i="10"/>
  <c r="S111" i="10" s="1"/>
  <c r="P120" i="10"/>
  <c r="S121" i="10" s="1"/>
  <c r="P109" i="10"/>
  <c r="S110" i="10" s="1"/>
  <c r="P118" i="10"/>
  <c r="S119" i="10" s="1"/>
  <c r="P122" i="10"/>
  <c r="S123" i="10" s="1"/>
  <c r="P114" i="10"/>
  <c r="S115" i="10" s="1"/>
  <c r="P112" i="10"/>
  <c r="S113" i="10" s="1"/>
  <c r="P116" i="10"/>
  <c r="S117" i="10" s="1"/>
  <c r="P108" i="10"/>
  <c r="S109" i="10" s="1"/>
  <c r="P89" i="10"/>
  <c r="S90" i="10" s="1"/>
  <c r="P87" i="10"/>
  <c r="S88" i="10" s="1"/>
  <c r="P69" i="10"/>
  <c r="S70" i="10" s="1"/>
  <c r="P93" i="10"/>
  <c r="S94" i="10" s="1"/>
  <c r="P81" i="10"/>
  <c r="S82" i="10" s="1"/>
  <c r="P92" i="10"/>
  <c r="S93" i="10" s="1"/>
  <c r="P94" i="10"/>
  <c r="S95" i="10" s="1"/>
  <c r="P78" i="10"/>
  <c r="S79" i="10" s="1"/>
  <c r="P63" i="10"/>
  <c r="S64" i="10" s="1"/>
  <c r="P66" i="10"/>
  <c r="S67" i="10" s="1"/>
  <c r="P79" i="10"/>
  <c r="S80" i="10" s="1"/>
  <c r="P90" i="10"/>
  <c r="S91" i="10" s="1"/>
  <c r="P76" i="10"/>
  <c r="S77" i="10" s="1"/>
  <c r="P82" i="10"/>
  <c r="S83" i="10" s="1"/>
  <c r="P91" i="10"/>
  <c r="S92" i="10" s="1"/>
  <c r="P74" i="10"/>
  <c r="S75" i="10" s="1"/>
  <c r="P84" i="10"/>
  <c r="S85" i="10" s="1"/>
  <c r="P62" i="10"/>
  <c r="S63" i="10" s="1"/>
  <c r="P71" i="10"/>
  <c r="S72" i="10" s="1"/>
  <c r="P96" i="10"/>
  <c r="S97" i="10" s="1"/>
  <c r="P72" i="10"/>
  <c r="S73" i="10" s="1"/>
  <c r="P75" i="10"/>
  <c r="S76" i="10" s="1"/>
  <c r="P88" i="10"/>
  <c r="S89" i="10" s="1"/>
  <c r="P70" i="10"/>
  <c r="S71" i="10" s="1"/>
  <c r="P77" i="10"/>
  <c r="S78" i="10" s="1"/>
  <c r="P95" i="10"/>
  <c r="S96" i="10" s="1"/>
  <c r="P68" i="10"/>
  <c r="S69" i="10" s="1"/>
  <c r="P83" i="10"/>
  <c r="S84" i="10" s="1"/>
  <c r="P65" i="10"/>
  <c r="S66" i="10" s="1"/>
  <c r="P64" i="10"/>
  <c r="S65" i="10" s="1"/>
  <c r="P85" i="10"/>
  <c r="S86" i="10" s="1"/>
  <c r="P67" i="10"/>
  <c r="S68" i="10" s="1"/>
  <c r="P73" i="10"/>
  <c r="S74" i="10" s="1"/>
  <c r="P86" i="10"/>
  <c r="S87" i="10" s="1"/>
  <c r="P97" i="10"/>
  <c r="S98" i="10" s="1"/>
  <c r="P80" i="10"/>
  <c r="S81" i="10" s="1"/>
  <c r="P61" i="10"/>
  <c r="S62" i="10" s="1"/>
  <c r="P60" i="10"/>
  <c r="S61" i="10" s="1"/>
  <c r="P36" i="10"/>
  <c r="S37" i="10" s="1"/>
  <c r="F49" i="10"/>
  <c r="I50" i="10" s="1"/>
  <c r="P15" i="10"/>
  <c r="S16" i="10" s="1"/>
  <c r="P18" i="10"/>
  <c r="S19" i="10" s="1"/>
  <c r="F26" i="10"/>
  <c r="I27" i="10" s="1"/>
  <c r="P14" i="10"/>
  <c r="S15" i="10" s="1"/>
  <c r="P19" i="10"/>
  <c r="S20" i="10" s="1"/>
  <c r="P22" i="10"/>
  <c r="S23" i="10" s="1"/>
  <c r="P21" i="10"/>
  <c r="S22" i="10" s="1"/>
  <c r="P17" i="10"/>
  <c r="S18" i="10" s="1"/>
  <c r="P16" i="10"/>
  <c r="S17" i="10" s="1"/>
  <c r="P20" i="10"/>
  <c r="S21" i="10" s="1"/>
  <c r="C119" i="17"/>
  <c r="S232" i="10" l="1"/>
  <c r="S233" i="10" s="1"/>
  <c r="S1242" i="10"/>
  <c r="S1244" i="10" s="1"/>
  <c r="S1457" i="10"/>
  <c r="S1458" i="10" s="1"/>
  <c r="S1753" i="10"/>
  <c r="S1738" i="10" s="1"/>
  <c r="S1727" i="10"/>
  <c r="S1718" i="10" s="1"/>
  <c r="S1704" i="10"/>
  <c r="S1680" i="10" s="1"/>
  <c r="S1675" i="10"/>
  <c r="S1604" i="10" s="1"/>
  <c r="S1588" i="10"/>
  <c r="S1570" i="10" s="1"/>
  <c r="S1565" i="10"/>
  <c r="S1514" i="10" s="1"/>
  <c r="S1499" i="10"/>
  <c r="S1483" i="10" s="1"/>
  <c r="S1441" i="10"/>
  <c r="S1429" i="10" s="1"/>
  <c r="S1403" i="10"/>
  <c r="S1343" i="10" s="1"/>
  <c r="S1323" i="10"/>
  <c r="S1315" i="10" s="1"/>
  <c r="S1310" i="10"/>
  <c r="S1270" i="10" s="1"/>
  <c r="S1214" i="10"/>
  <c r="S1203" i="10" s="1"/>
  <c r="S1195" i="10"/>
  <c r="S1177" i="10" s="1"/>
  <c r="S1065" i="10"/>
  <c r="S1054" i="10" s="1"/>
  <c r="S1130" i="10"/>
  <c r="S1116" i="10" s="1"/>
  <c r="S1032" i="10"/>
  <c r="S1018" i="10" s="1"/>
  <c r="S1012" i="10"/>
  <c r="S968" i="10" s="1"/>
  <c r="S955" i="10"/>
  <c r="S930" i="10" s="1"/>
  <c r="S909" i="10"/>
  <c r="S857" i="10"/>
  <c r="S835" i="10" s="1"/>
  <c r="S883" i="10"/>
  <c r="S867" i="10" s="1"/>
  <c r="S504" i="10"/>
  <c r="S759" i="10"/>
  <c r="S830" i="10"/>
  <c r="S781" i="10" s="1"/>
  <c r="S723" i="10"/>
  <c r="S706" i="10" s="1"/>
  <c r="S700" i="10"/>
  <c r="S670" i="10" s="1"/>
  <c r="S657" i="10"/>
  <c r="S639" i="10" s="1"/>
  <c r="S547" i="10"/>
  <c r="S635" i="10"/>
  <c r="S565" i="10" s="1"/>
  <c r="S463" i="10"/>
  <c r="S454" i="10" s="1"/>
  <c r="C89" i="17" l="1"/>
  <c r="C103" i="17" s="1"/>
  <c r="C88" i="17"/>
  <c r="C104" i="17" s="1"/>
  <c r="C85" i="17"/>
  <c r="C84" i="17"/>
  <c r="H1767" i="10" l="1"/>
  <c r="H1766" i="10"/>
  <c r="H1765" i="10"/>
  <c r="H1764" i="10"/>
  <c r="H1763" i="10"/>
  <c r="H1762" i="10"/>
  <c r="H1761" i="10"/>
  <c r="H1760" i="10"/>
  <c r="H1759" i="10"/>
  <c r="H1758" i="10"/>
  <c r="H1757" i="10"/>
  <c r="H1756" i="10"/>
  <c r="H1755" i="10"/>
  <c r="H1754" i="10"/>
  <c r="H1753" i="10"/>
  <c r="H1752" i="10"/>
  <c r="H1751" i="10"/>
  <c r="H1750" i="10"/>
  <c r="H1749" i="10"/>
  <c r="D1750" i="10"/>
  <c r="F1750" i="10" s="1"/>
  <c r="I1751" i="10" s="1"/>
  <c r="D1751" i="10"/>
  <c r="F1751" i="10" s="1"/>
  <c r="I1752" i="10" s="1"/>
  <c r="D1752" i="10"/>
  <c r="F1752" i="10" s="1"/>
  <c r="I1753" i="10" s="1"/>
  <c r="D1753" i="10"/>
  <c r="F1753" i="10" s="1"/>
  <c r="I1754" i="10" s="1"/>
  <c r="D1754" i="10"/>
  <c r="F1754" i="10" s="1"/>
  <c r="I1755" i="10" s="1"/>
  <c r="D1755" i="10"/>
  <c r="F1755" i="10" s="1"/>
  <c r="I1756" i="10" s="1"/>
  <c r="D1756" i="10"/>
  <c r="F1756" i="10" s="1"/>
  <c r="I1757" i="10" s="1"/>
  <c r="D1757" i="10"/>
  <c r="F1757" i="10" s="1"/>
  <c r="I1758" i="10" s="1"/>
  <c r="D1758" i="10"/>
  <c r="F1758" i="10" s="1"/>
  <c r="I1759" i="10" s="1"/>
  <c r="D1759" i="10"/>
  <c r="F1759" i="10" s="1"/>
  <c r="I1760" i="10" s="1"/>
  <c r="D1760" i="10"/>
  <c r="F1760" i="10" s="1"/>
  <c r="I1761" i="10" s="1"/>
  <c r="D1761" i="10"/>
  <c r="F1761" i="10" s="1"/>
  <c r="I1762" i="10" s="1"/>
  <c r="D1762" i="10"/>
  <c r="F1762" i="10" s="1"/>
  <c r="I1763" i="10" s="1"/>
  <c r="D1763" i="10"/>
  <c r="F1763" i="10" s="1"/>
  <c r="I1764" i="10" s="1"/>
  <c r="D1764" i="10"/>
  <c r="F1764" i="10" s="1"/>
  <c r="I1765" i="10" s="1"/>
  <c r="D1765" i="10"/>
  <c r="F1765" i="10" s="1"/>
  <c r="I1766" i="10" s="1"/>
  <c r="D1766" i="10"/>
  <c r="F1766" i="10" s="1"/>
  <c r="I1767" i="10" s="1"/>
  <c r="D1767" i="10"/>
  <c r="F1767" i="10" s="1"/>
  <c r="I1768" i="10" s="1"/>
  <c r="E1768" i="10"/>
  <c r="I1736" i="10" s="1"/>
  <c r="S1736" i="10" s="1"/>
  <c r="W1736" i="10" s="1"/>
  <c r="D1749" i="10"/>
  <c r="F1749" i="10" s="1"/>
  <c r="I1750" i="10" s="1"/>
  <c r="H1748" i="10"/>
  <c r="D1748" i="10"/>
  <c r="F1748" i="10" s="1"/>
  <c r="I1749" i="10" s="1"/>
  <c r="H1747" i="10"/>
  <c r="D1747" i="10"/>
  <c r="F1747" i="10" s="1"/>
  <c r="I1748" i="10" s="1"/>
  <c r="H1746" i="10"/>
  <c r="D1746" i="10"/>
  <c r="F1746" i="10" s="1"/>
  <c r="I1747" i="10" s="1"/>
  <c r="H1745" i="10"/>
  <c r="D1745" i="10"/>
  <c r="F1745" i="10" s="1"/>
  <c r="I1746" i="10" s="1"/>
  <c r="H1744" i="10"/>
  <c r="D1744" i="10"/>
  <c r="F1744" i="10" s="1"/>
  <c r="I1745" i="10" s="1"/>
  <c r="H1743" i="10"/>
  <c r="D1743" i="10"/>
  <c r="F1743" i="10" s="1"/>
  <c r="I1744" i="10" s="1"/>
  <c r="I1742" i="10"/>
  <c r="D1742" i="10"/>
  <c r="F1742" i="10" s="1"/>
  <c r="E1733" i="10" l="1"/>
  <c r="I1716" i="10" s="1"/>
  <c r="S1716" i="10" s="1"/>
  <c r="W1716" i="10" s="1"/>
  <c r="D1732" i="10"/>
  <c r="F1732" i="10" s="1"/>
  <c r="I1733" i="10" s="1"/>
  <c r="H1731" i="10"/>
  <c r="D1731" i="10"/>
  <c r="F1731" i="10" s="1"/>
  <c r="I1732" i="10" s="1"/>
  <c r="H1730" i="10"/>
  <c r="D1730" i="10"/>
  <c r="F1730" i="10" s="1"/>
  <c r="I1731" i="10" s="1"/>
  <c r="H1729" i="10"/>
  <c r="D1729" i="10"/>
  <c r="F1729" i="10" s="1"/>
  <c r="I1730" i="10" s="1"/>
  <c r="H1728" i="10"/>
  <c r="D1728" i="10"/>
  <c r="F1728" i="10" s="1"/>
  <c r="I1729" i="10" s="1"/>
  <c r="H1727" i="10"/>
  <c r="D1727" i="10"/>
  <c r="F1727" i="10" s="1"/>
  <c r="I1728" i="10" s="1"/>
  <c r="H1726" i="10"/>
  <c r="D1726" i="10"/>
  <c r="F1726" i="10" s="1"/>
  <c r="I1727" i="10" s="1"/>
  <c r="H1725" i="10"/>
  <c r="D1725" i="10"/>
  <c r="F1725" i="10" s="1"/>
  <c r="I1726" i="10" s="1"/>
  <c r="H1724" i="10"/>
  <c r="D1724" i="10"/>
  <c r="F1724" i="10" s="1"/>
  <c r="I1725" i="10" s="1"/>
  <c r="H1723" i="10"/>
  <c r="D1723" i="10"/>
  <c r="F1723" i="10" s="1"/>
  <c r="I1724" i="10" s="1"/>
  <c r="I1722" i="10"/>
  <c r="D1722" i="10"/>
  <c r="F1722" i="10" s="1"/>
  <c r="E1713" i="10"/>
  <c r="I1678" i="10" s="1"/>
  <c r="S1678" i="10" s="1"/>
  <c r="W1678" i="10" s="1"/>
  <c r="D1712" i="10"/>
  <c r="F1712" i="10" s="1"/>
  <c r="I1713" i="10" s="1"/>
  <c r="H1711" i="10"/>
  <c r="D1711" i="10"/>
  <c r="F1711" i="10" s="1"/>
  <c r="I1712" i="10" s="1"/>
  <c r="H1710" i="10"/>
  <c r="D1710" i="10"/>
  <c r="F1710" i="10" s="1"/>
  <c r="I1711" i="10" s="1"/>
  <c r="H1709" i="10"/>
  <c r="D1709" i="10"/>
  <c r="F1709" i="10" s="1"/>
  <c r="I1710" i="10" s="1"/>
  <c r="H1708" i="10"/>
  <c r="D1708" i="10"/>
  <c r="F1708" i="10" s="1"/>
  <c r="I1709" i="10" s="1"/>
  <c r="H1707" i="10"/>
  <c r="D1707" i="10"/>
  <c r="F1707" i="10" s="1"/>
  <c r="I1708" i="10" s="1"/>
  <c r="H1706" i="10"/>
  <c r="D1706" i="10"/>
  <c r="F1706" i="10" s="1"/>
  <c r="I1707" i="10" s="1"/>
  <c r="H1705" i="10"/>
  <c r="D1705" i="10"/>
  <c r="F1705" i="10" s="1"/>
  <c r="I1706" i="10" s="1"/>
  <c r="H1704" i="10"/>
  <c r="D1704" i="10"/>
  <c r="F1704" i="10" s="1"/>
  <c r="I1705" i="10" s="1"/>
  <c r="H1703" i="10"/>
  <c r="D1703" i="10"/>
  <c r="F1703" i="10" s="1"/>
  <c r="I1704" i="10" s="1"/>
  <c r="H1702" i="10"/>
  <c r="D1702" i="10"/>
  <c r="F1702" i="10" s="1"/>
  <c r="I1703" i="10" s="1"/>
  <c r="H1701" i="10"/>
  <c r="D1701" i="10"/>
  <c r="F1701" i="10" s="1"/>
  <c r="I1702" i="10" s="1"/>
  <c r="H1700" i="10"/>
  <c r="D1700" i="10"/>
  <c r="F1700" i="10" s="1"/>
  <c r="I1701" i="10" s="1"/>
  <c r="H1699" i="10"/>
  <c r="D1699" i="10"/>
  <c r="F1699" i="10" s="1"/>
  <c r="I1700" i="10" s="1"/>
  <c r="H1698" i="10"/>
  <c r="D1698" i="10"/>
  <c r="F1698" i="10" s="1"/>
  <c r="I1699" i="10" s="1"/>
  <c r="H1697" i="10"/>
  <c r="D1697" i="10"/>
  <c r="F1697" i="10" s="1"/>
  <c r="I1698" i="10" s="1"/>
  <c r="H1696" i="10"/>
  <c r="D1696" i="10"/>
  <c r="F1696" i="10" s="1"/>
  <c r="I1697" i="10" s="1"/>
  <c r="H1695" i="10"/>
  <c r="D1695" i="10"/>
  <c r="F1695" i="10" s="1"/>
  <c r="I1696" i="10" s="1"/>
  <c r="H1694" i="10"/>
  <c r="D1694" i="10"/>
  <c r="F1694" i="10" s="1"/>
  <c r="I1695" i="10" s="1"/>
  <c r="H1693" i="10"/>
  <c r="D1693" i="10"/>
  <c r="F1693" i="10" s="1"/>
  <c r="I1694" i="10" s="1"/>
  <c r="H1692" i="10"/>
  <c r="D1692" i="10"/>
  <c r="F1692" i="10" s="1"/>
  <c r="I1693" i="10" s="1"/>
  <c r="H1691" i="10"/>
  <c r="D1691" i="10"/>
  <c r="F1691" i="10" s="1"/>
  <c r="I1692" i="10" s="1"/>
  <c r="H1690" i="10"/>
  <c r="D1690" i="10"/>
  <c r="F1690" i="10" s="1"/>
  <c r="I1691" i="10" s="1"/>
  <c r="H1689" i="10"/>
  <c r="D1689" i="10"/>
  <c r="F1689" i="10" s="1"/>
  <c r="I1690" i="10" s="1"/>
  <c r="H1688" i="10"/>
  <c r="D1688" i="10"/>
  <c r="F1688" i="10" s="1"/>
  <c r="I1689" i="10" s="1"/>
  <c r="H1687" i="10"/>
  <c r="D1687" i="10"/>
  <c r="F1687" i="10" s="1"/>
  <c r="I1688" i="10" s="1"/>
  <c r="H1686" i="10"/>
  <c r="D1686" i="10"/>
  <c r="F1686" i="10" s="1"/>
  <c r="I1687" i="10" s="1"/>
  <c r="H1685" i="10"/>
  <c r="D1685" i="10"/>
  <c r="F1685" i="10" s="1"/>
  <c r="I1686" i="10" s="1"/>
  <c r="I1684" i="10"/>
  <c r="D1684" i="10"/>
  <c r="F1684" i="10" s="1"/>
  <c r="H1628" i="10" l="1"/>
  <c r="H1627" i="10"/>
  <c r="H1626" i="10"/>
  <c r="H1625" i="10"/>
  <c r="H1624" i="10"/>
  <c r="H1623" i="10"/>
  <c r="H1622" i="10"/>
  <c r="H1621" i="10"/>
  <c r="D1621" i="10"/>
  <c r="F1621" i="10" s="1"/>
  <c r="I1622" i="10" s="1"/>
  <c r="D1622" i="10"/>
  <c r="F1622" i="10" s="1"/>
  <c r="I1623" i="10" s="1"/>
  <c r="D1623" i="10"/>
  <c r="F1623" i="10" s="1"/>
  <c r="I1624" i="10" s="1"/>
  <c r="D1624" i="10"/>
  <c r="F1624" i="10" s="1"/>
  <c r="I1625" i="10" s="1"/>
  <c r="D1625" i="10"/>
  <c r="F1625" i="10" s="1"/>
  <c r="I1626" i="10" s="1"/>
  <c r="D1626" i="10"/>
  <c r="F1626" i="10" s="1"/>
  <c r="I1627" i="10" s="1"/>
  <c r="D1627" i="10"/>
  <c r="F1627" i="10" s="1"/>
  <c r="I1628" i="10" s="1"/>
  <c r="H1620" i="10"/>
  <c r="D1620" i="10"/>
  <c r="F1620" i="10" s="1"/>
  <c r="I1621" i="10" s="1"/>
  <c r="H1619" i="10"/>
  <c r="D1619" i="10"/>
  <c r="F1619" i="10" s="1"/>
  <c r="I1620" i="10" s="1"/>
  <c r="H1618" i="10"/>
  <c r="D1618" i="10"/>
  <c r="F1618" i="10" s="1"/>
  <c r="I1619" i="10" s="1"/>
  <c r="H1617" i="10"/>
  <c r="D1617" i="10"/>
  <c r="F1617" i="10" s="1"/>
  <c r="I1618" i="10" s="1"/>
  <c r="H1616" i="10"/>
  <c r="D1616" i="10"/>
  <c r="F1616" i="10" s="1"/>
  <c r="I1617" i="10" s="1"/>
  <c r="H1615" i="10"/>
  <c r="D1615" i="10"/>
  <c r="F1615" i="10" s="1"/>
  <c r="I1616" i="10" s="1"/>
  <c r="H1614" i="10"/>
  <c r="D1614" i="10"/>
  <c r="F1614" i="10" s="1"/>
  <c r="I1615" i="10" s="1"/>
  <c r="H1613" i="10"/>
  <c r="D1613" i="10"/>
  <c r="F1613" i="10" s="1"/>
  <c r="I1614" i="10" s="1"/>
  <c r="H1612" i="10"/>
  <c r="D1612" i="10"/>
  <c r="F1612" i="10" s="1"/>
  <c r="I1613" i="10" s="1"/>
  <c r="H1611" i="10"/>
  <c r="D1611" i="10"/>
  <c r="F1611" i="10" s="1"/>
  <c r="I1612" i="10" s="1"/>
  <c r="H1610" i="10"/>
  <c r="D1610" i="10"/>
  <c r="F1610" i="10" s="1"/>
  <c r="I1611" i="10" s="1"/>
  <c r="H1609" i="10"/>
  <c r="D1609" i="10"/>
  <c r="F1609" i="10" s="1"/>
  <c r="I1610" i="10" s="1"/>
  <c r="I1608" i="10"/>
  <c r="D1608" i="10"/>
  <c r="F1608" i="10" s="1"/>
  <c r="E1599" i="10" l="1"/>
  <c r="I1568" i="10" s="1"/>
  <c r="S1568" i="10" s="1"/>
  <c r="W1568" i="10" s="1"/>
  <c r="D1598" i="10"/>
  <c r="F1598" i="10" s="1"/>
  <c r="I1599" i="10" s="1"/>
  <c r="H1597" i="10"/>
  <c r="D1597" i="10"/>
  <c r="F1597" i="10" s="1"/>
  <c r="I1598" i="10" s="1"/>
  <c r="H1596" i="10"/>
  <c r="D1596" i="10"/>
  <c r="F1596" i="10" s="1"/>
  <c r="I1597" i="10" s="1"/>
  <c r="H1595" i="10"/>
  <c r="D1595" i="10"/>
  <c r="F1595" i="10" s="1"/>
  <c r="I1596" i="10" s="1"/>
  <c r="H1594" i="10"/>
  <c r="D1594" i="10"/>
  <c r="F1594" i="10" s="1"/>
  <c r="I1595" i="10" s="1"/>
  <c r="H1593" i="10"/>
  <c r="D1593" i="10"/>
  <c r="F1593" i="10" s="1"/>
  <c r="I1594" i="10" s="1"/>
  <c r="H1592" i="10"/>
  <c r="D1592" i="10"/>
  <c r="F1592" i="10" s="1"/>
  <c r="I1593" i="10" s="1"/>
  <c r="H1591" i="10"/>
  <c r="D1591" i="10"/>
  <c r="F1591" i="10" s="1"/>
  <c r="I1592" i="10" s="1"/>
  <c r="H1590" i="10"/>
  <c r="D1590" i="10"/>
  <c r="F1590" i="10" s="1"/>
  <c r="I1591" i="10" s="1"/>
  <c r="H1589" i="10"/>
  <c r="D1589" i="10"/>
  <c r="F1589" i="10" s="1"/>
  <c r="I1590" i="10" s="1"/>
  <c r="H1588" i="10"/>
  <c r="D1588" i="10"/>
  <c r="F1588" i="10" s="1"/>
  <c r="I1589" i="10" s="1"/>
  <c r="H1587" i="10"/>
  <c r="D1587" i="10"/>
  <c r="F1587" i="10" s="1"/>
  <c r="I1588" i="10" s="1"/>
  <c r="H1586" i="10"/>
  <c r="D1586" i="10"/>
  <c r="F1586" i="10" s="1"/>
  <c r="I1587" i="10" s="1"/>
  <c r="H1585" i="10"/>
  <c r="D1585" i="10"/>
  <c r="F1585" i="10" s="1"/>
  <c r="I1586" i="10" s="1"/>
  <c r="H1584" i="10"/>
  <c r="D1584" i="10"/>
  <c r="F1584" i="10" s="1"/>
  <c r="I1585" i="10" s="1"/>
  <c r="H1583" i="10"/>
  <c r="D1583" i="10"/>
  <c r="F1583" i="10" s="1"/>
  <c r="I1584" i="10" s="1"/>
  <c r="H1582" i="10"/>
  <c r="D1582" i="10"/>
  <c r="F1582" i="10" s="1"/>
  <c r="I1583" i="10" s="1"/>
  <c r="H1581" i="10"/>
  <c r="D1581" i="10"/>
  <c r="F1581" i="10" s="1"/>
  <c r="I1582" i="10" s="1"/>
  <c r="H1580" i="10"/>
  <c r="D1580" i="10"/>
  <c r="F1580" i="10" s="1"/>
  <c r="I1581" i="10" s="1"/>
  <c r="H1579" i="10"/>
  <c r="D1579" i="10"/>
  <c r="F1579" i="10" s="1"/>
  <c r="I1580" i="10" s="1"/>
  <c r="H1578" i="10"/>
  <c r="D1578" i="10"/>
  <c r="F1578" i="10" s="1"/>
  <c r="I1579" i="10" s="1"/>
  <c r="H1577" i="10"/>
  <c r="D1577" i="10"/>
  <c r="F1577" i="10" s="1"/>
  <c r="I1578" i="10" s="1"/>
  <c r="H1576" i="10"/>
  <c r="D1576" i="10"/>
  <c r="F1576" i="10" s="1"/>
  <c r="I1577" i="10" s="1"/>
  <c r="H1575" i="10"/>
  <c r="D1575" i="10"/>
  <c r="F1575" i="10" s="1"/>
  <c r="I1576" i="10" s="1"/>
  <c r="I1574" i="10"/>
  <c r="D1574" i="10"/>
  <c r="F1574" i="10" s="1"/>
  <c r="H1545" i="10"/>
  <c r="H1544" i="10"/>
  <c r="H1543" i="10"/>
  <c r="H1542" i="10"/>
  <c r="H1541" i="10"/>
  <c r="H1540" i="10"/>
  <c r="H1539" i="10"/>
  <c r="H1538" i="10"/>
  <c r="H1537" i="10"/>
  <c r="H1536" i="10"/>
  <c r="H1535" i="10"/>
  <c r="H1534" i="10"/>
  <c r="H1533" i="10"/>
  <c r="H1532" i="10"/>
  <c r="H1531" i="10"/>
  <c r="H1530" i="10"/>
  <c r="H1529" i="10"/>
  <c r="H1528" i="10"/>
  <c r="H1527" i="10"/>
  <c r="H1526" i="10"/>
  <c r="H1524" i="10"/>
  <c r="D1528" i="10"/>
  <c r="F1528" i="10" s="1"/>
  <c r="I1529" i="10" s="1"/>
  <c r="D1529" i="10"/>
  <c r="F1529" i="10" s="1"/>
  <c r="I1530" i="10" s="1"/>
  <c r="D1530" i="10"/>
  <c r="F1530" i="10" s="1"/>
  <c r="I1531" i="10" s="1"/>
  <c r="D1531" i="10"/>
  <c r="F1531" i="10" s="1"/>
  <c r="I1532" i="10" s="1"/>
  <c r="D1532" i="10"/>
  <c r="F1532" i="10" s="1"/>
  <c r="I1533" i="10" s="1"/>
  <c r="D1533" i="10"/>
  <c r="F1533" i="10" s="1"/>
  <c r="I1534" i="10" s="1"/>
  <c r="D1534" i="10"/>
  <c r="F1534" i="10" s="1"/>
  <c r="I1535" i="10" s="1"/>
  <c r="D1535" i="10"/>
  <c r="F1535" i="10" s="1"/>
  <c r="I1536" i="10" s="1"/>
  <c r="D1536" i="10"/>
  <c r="F1536" i="10" s="1"/>
  <c r="I1537" i="10" s="1"/>
  <c r="D1537" i="10"/>
  <c r="F1537" i="10" s="1"/>
  <c r="I1538" i="10" s="1"/>
  <c r="D1538" i="10"/>
  <c r="F1538" i="10" s="1"/>
  <c r="I1539" i="10" s="1"/>
  <c r="D1539" i="10"/>
  <c r="F1539" i="10" s="1"/>
  <c r="I1540" i="10" s="1"/>
  <c r="D1540" i="10"/>
  <c r="F1540" i="10" s="1"/>
  <c r="I1541" i="10" s="1"/>
  <c r="D1541" i="10"/>
  <c r="F1541" i="10" s="1"/>
  <c r="I1542" i="10" s="1"/>
  <c r="D1542" i="10"/>
  <c r="F1542" i="10" s="1"/>
  <c r="I1543" i="10" s="1"/>
  <c r="D1543" i="10"/>
  <c r="F1543" i="10" s="1"/>
  <c r="I1544" i="10" s="1"/>
  <c r="D1544" i="10"/>
  <c r="F1544" i="10" s="1"/>
  <c r="I1545" i="10" s="1"/>
  <c r="D1527" i="10" l="1"/>
  <c r="F1527" i="10" s="1"/>
  <c r="I1528" i="10" s="1"/>
  <c r="D1526" i="10"/>
  <c r="F1526" i="10" s="1"/>
  <c r="I1527" i="10" s="1"/>
  <c r="H1525" i="10"/>
  <c r="D1525" i="10"/>
  <c r="F1525" i="10" s="1"/>
  <c r="I1526" i="10" s="1"/>
  <c r="D1524" i="10"/>
  <c r="F1524" i="10" s="1"/>
  <c r="I1525" i="10" s="1"/>
  <c r="H1523" i="10"/>
  <c r="D1523" i="10"/>
  <c r="F1523" i="10" s="1"/>
  <c r="I1524" i="10" s="1"/>
  <c r="H1522" i="10"/>
  <c r="D1522" i="10"/>
  <c r="F1522" i="10" s="1"/>
  <c r="I1523" i="10" s="1"/>
  <c r="H1521" i="10"/>
  <c r="D1521" i="10"/>
  <c r="F1521" i="10" s="1"/>
  <c r="I1522" i="10" s="1"/>
  <c r="H1520" i="10"/>
  <c r="D1520" i="10"/>
  <c r="F1520" i="10" s="1"/>
  <c r="I1521" i="10" s="1"/>
  <c r="H1519" i="10"/>
  <c r="D1519" i="10"/>
  <c r="F1519" i="10" s="1"/>
  <c r="I1520" i="10" s="1"/>
  <c r="I1518" i="10"/>
  <c r="D1518" i="10"/>
  <c r="F1518" i="10" s="1"/>
  <c r="H1506" i="10"/>
  <c r="H1505" i="10"/>
  <c r="H1504" i="10"/>
  <c r="H1503" i="10"/>
  <c r="H1502" i="10"/>
  <c r="H1501" i="10"/>
  <c r="H1500" i="10"/>
  <c r="H1499" i="10"/>
  <c r="H1498" i="10"/>
  <c r="H1497" i="10"/>
  <c r="H1496" i="10"/>
  <c r="H1495" i="10"/>
  <c r="H1494" i="10"/>
  <c r="H1493" i="10"/>
  <c r="H1492" i="10"/>
  <c r="H1491" i="10"/>
  <c r="H1490" i="10"/>
  <c r="H1489" i="10"/>
  <c r="D1508" i="10"/>
  <c r="F1508" i="10" s="1"/>
  <c r="I1509" i="10" s="1"/>
  <c r="D1507" i="10"/>
  <c r="F1507" i="10" s="1"/>
  <c r="I1508" i="10" s="1"/>
  <c r="D1506" i="10"/>
  <c r="F1506" i="10" s="1"/>
  <c r="I1507" i="10" s="1"/>
  <c r="D1505" i="10"/>
  <c r="F1505" i="10" s="1"/>
  <c r="I1506" i="10" s="1"/>
  <c r="D1504" i="10"/>
  <c r="F1504" i="10" s="1"/>
  <c r="I1505" i="10" s="1"/>
  <c r="D1503" i="10"/>
  <c r="F1503" i="10" s="1"/>
  <c r="I1504" i="10" s="1"/>
  <c r="D1502" i="10"/>
  <c r="F1502" i="10" s="1"/>
  <c r="I1503" i="10" s="1"/>
  <c r="D1501" i="10"/>
  <c r="F1501" i="10" s="1"/>
  <c r="I1502" i="10" s="1"/>
  <c r="D1500" i="10"/>
  <c r="F1500" i="10" s="1"/>
  <c r="I1501" i="10" s="1"/>
  <c r="D1499" i="10"/>
  <c r="F1499" i="10" s="1"/>
  <c r="I1500" i="10" s="1"/>
  <c r="D1498" i="10"/>
  <c r="F1498" i="10" s="1"/>
  <c r="I1499" i="10" s="1"/>
  <c r="D1497" i="10"/>
  <c r="F1497" i="10" s="1"/>
  <c r="I1498" i="10" s="1"/>
  <c r="D1496" i="10"/>
  <c r="F1496" i="10" s="1"/>
  <c r="I1497" i="10" s="1"/>
  <c r="D1495" i="10"/>
  <c r="F1495" i="10" s="1"/>
  <c r="I1496" i="10" s="1"/>
  <c r="E1509" i="10"/>
  <c r="I1481" i="10" s="1"/>
  <c r="S1481" i="10" s="1"/>
  <c r="W1481" i="10" s="1"/>
  <c r="D1494" i="10"/>
  <c r="F1494" i="10" s="1"/>
  <c r="I1495" i="10" s="1"/>
  <c r="D1493" i="10"/>
  <c r="F1493" i="10" s="1"/>
  <c r="I1494" i="10" s="1"/>
  <c r="D1492" i="10"/>
  <c r="F1492" i="10" s="1"/>
  <c r="I1493" i="10" s="1"/>
  <c r="D1491" i="10"/>
  <c r="F1491" i="10" s="1"/>
  <c r="I1492" i="10" s="1"/>
  <c r="D1490" i="10"/>
  <c r="F1490" i="10" s="1"/>
  <c r="I1491" i="10" s="1"/>
  <c r="D1489" i="10"/>
  <c r="F1489" i="10" s="1"/>
  <c r="I1490" i="10" s="1"/>
  <c r="H1488" i="10"/>
  <c r="D1488" i="10"/>
  <c r="F1488" i="10" s="1"/>
  <c r="I1489" i="10" s="1"/>
  <c r="I1487" i="10"/>
  <c r="D1487" i="10"/>
  <c r="F1487" i="10" s="1"/>
  <c r="H1476" i="10" l="1"/>
  <c r="H1475" i="10"/>
  <c r="H1474" i="10"/>
  <c r="H1473" i="10"/>
  <c r="H1472" i="10"/>
  <c r="H1471" i="10"/>
  <c r="H1470" i="10"/>
  <c r="H1469" i="10"/>
  <c r="H1468" i="10"/>
  <c r="H1467" i="10"/>
  <c r="H1466" i="10"/>
  <c r="H1465" i="10"/>
  <c r="H1464" i="10"/>
  <c r="H1463" i="10"/>
  <c r="H1462" i="10"/>
  <c r="H1461" i="10"/>
  <c r="D1461" i="10"/>
  <c r="F1461" i="10" s="1"/>
  <c r="I1462" i="10" s="1"/>
  <c r="D1462" i="10"/>
  <c r="F1462" i="10" s="1"/>
  <c r="I1463" i="10" s="1"/>
  <c r="D1463" i="10"/>
  <c r="F1463" i="10" s="1"/>
  <c r="I1464" i="10" s="1"/>
  <c r="D1464" i="10"/>
  <c r="F1464" i="10" s="1"/>
  <c r="I1465" i="10" s="1"/>
  <c r="D1465" i="10"/>
  <c r="F1465" i="10" s="1"/>
  <c r="I1466" i="10" s="1"/>
  <c r="D1466" i="10"/>
  <c r="F1466" i="10" s="1"/>
  <c r="I1467" i="10" s="1"/>
  <c r="D1467" i="10"/>
  <c r="F1467" i="10" s="1"/>
  <c r="I1468" i="10" s="1"/>
  <c r="D1468" i="10"/>
  <c r="F1468" i="10" s="1"/>
  <c r="I1469" i="10" s="1"/>
  <c r="D1469" i="10"/>
  <c r="F1469" i="10" s="1"/>
  <c r="I1470" i="10" s="1"/>
  <c r="D1470" i="10"/>
  <c r="F1470" i="10" s="1"/>
  <c r="I1471" i="10" s="1"/>
  <c r="D1471" i="10"/>
  <c r="F1471" i="10" s="1"/>
  <c r="I1472" i="10" s="1"/>
  <c r="D1472" i="10"/>
  <c r="F1472" i="10" s="1"/>
  <c r="I1473" i="10" s="1"/>
  <c r="D1473" i="10"/>
  <c r="F1473" i="10" s="1"/>
  <c r="I1474" i="10" s="1"/>
  <c r="D1474" i="10"/>
  <c r="F1474" i="10" s="1"/>
  <c r="I1475" i="10" s="1"/>
  <c r="D1475" i="10"/>
  <c r="F1475" i="10" s="1"/>
  <c r="I1476" i="10" s="1"/>
  <c r="D1476" i="10"/>
  <c r="F1476" i="10" s="1"/>
  <c r="I1477" i="10" s="1"/>
  <c r="D1477" i="10"/>
  <c r="F1477" i="10" s="1"/>
  <c r="I1478" i="10" s="1"/>
  <c r="E1478" i="10"/>
  <c r="I1450" i="10" s="1"/>
  <c r="S1450" i="10" s="1"/>
  <c r="W1450" i="10" s="1"/>
  <c r="H1460" i="10"/>
  <c r="D1460" i="10"/>
  <c r="F1460" i="10" s="1"/>
  <c r="I1461" i="10" s="1"/>
  <c r="H1459" i="10"/>
  <c r="D1459" i="10"/>
  <c r="F1459" i="10" s="1"/>
  <c r="I1460" i="10" s="1"/>
  <c r="H1458" i="10"/>
  <c r="D1458" i="10"/>
  <c r="F1458" i="10" s="1"/>
  <c r="I1459" i="10" s="1"/>
  <c r="H1457" i="10"/>
  <c r="D1457" i="10"/>
  <c r="F1457" i="10" s="1"/>
  <c r="I1458" i="10" s="1"/>
  <c r="I1456" i="10"/>
  <c r="D1456" i="10"/>
  <c r="F1456" i="10" s="1"/>
  <c r="D1446" i="10" l="1"/>
  <c r="F1446" i="10" s="1"/>
  <c r="I1447" i="10" s="1"/>
  <c r="D1445" i="10"/>
  <c r="F1445" i="10" s="1"/>
  <c r="I1446" i="10" s="1"/>
  <c r="H1444" i="10"/>
  <c r="D1444" i="10"/>
  <c r="F1444" i="10" s="1"/>
  <c r="I1445" i="10" s="1"/>
  <c r="H1443" i="10"/>
  <c r="D1443" i="10"/>
  <c r="F1443" i="10" s="1"/>
  <c r="I1444" i="10" s="1"/>
  <c r="H1442" i="10"/>
  <c r="D1442" i="10"/>
  <c r="F1442" i="10" s="1"/>
  <c r="I1443" i="10" s="1"/>
  <c r="H1441" i="10"/>
  <c r="D1441" i="10"/>
  <c r="F1441" i="10" s="1"/>
  <c r="I1442" i="10" s="1"/>
  <c r="H1440" i="10"/>
  <c r="D1440" i="10"/>
  <c r="F1440" i="10" s="1"/>
  <c r="I1441" i="10" s="1"/>
  <c r="H1439" i="10"/>
  <c r="D1439" i="10"/>
  <c r="F1439" i="10" s="1"/>
  <c r="I1440" i="10" s="1"/>
  <c r="H1438" i="10"/>
  <c r="D1438" i="10"/>
  <c r="F1438" i="10" s="1"/>
  <c r="I1439" i="10" s="1"/>
  <c r="H1437" i="10"/>
  <c r="D1437" i="10"/>
  <c r="F1437" i="10" s="1"/>
  <c r="I1438" i="10" s="1"/>
  <c r="H1436" i="10"/>
  <c r="D1436" i="10"/>
  <c r="F1436" i="10" s="1"/>
  <c r="I1437" i="10" s="1"/>
  <c r="H1435" i="10"/>
  <c r="D1435" i="10"/>
  <c r="F1435" i="10" s="1"/>
  <c r="I1436" i="10" s="1"/>
  <c r="H1434" i="10"/>
  <c r="D1434" i="10"/>
  <c r="F1434" i="10" s="1"/>
  <c r="I1435" i="10" s="1"/>
  <c r="I1433" i="10"/>
  <c r="D1433" i="10"/>
  <c r="F1433" i="10" s="1"/>
  <c r="H1424" i="10" l="1"/>
  <c r="E1424" i="10" l="1"/>
  <c r="I1406" i="10" s="1"/>
  <c r="S1406" i="10" s="1"/>
  <c r="W1406" i="10" s="1"/>
  <c r="H1423" i="10"/>
  <c r="D1423" i="10"/>
  <c r="F1423" i="10" s="1"/>
  <c r="I1424" i="10" s="1"/>
  <c r="H1422" i="10"/>
  <c r="D1422" i="10"/>
  <c r="F1422" i="10" s="1"/>
  <c r="I1423" i="10" s="1"/>
  <c r="H1421" i="10"/>
  <c r="D1421" i="10"/>
  <c r="F1421" i="10" s="1"/>
  <c r="I1422" i="10" s="1"/>
  <c r="H1420" i="10"/>
  <c r="D1420" i="10"/>
  <c r="F1420" i="10" s="1"/>
  <c r="I1421" i="10" s="1"/>
  <c r="H1419" i="10"/>
  <c r="D1419" i="10"/>
  <c r="F1419" i="10" s="1"/>
  <c r="I1420" i="10" s="1"/>
  <c r="H1418" i="10"/>
  <c r="D1418" i="10"/>
  <c r="F1418" i="10" s="1"/>
  <c r="I1419" i="10" s="1"/>
  <c r="H1417" i="10"/>
  <c r="D1417" i="10"/>
  <c r="F1417" i="10" s="1"/>
  <c r="I1418" i="10" s="1"/>
  <c r="H1416" i="10"/>
  <c r="D1416" i="10"/>
  <c r="F1416" i="10" s="1"/>
  <c r="I1417" i="10" s="1"/>
  <c r="H1415" i="10"/>
  <c r="D1415" i="10"/>
  <c r="F1415" i="10" s="1"/>
  <c r="I1416" i="10" s="1"/>
  <c r="H1414" i="10"/>
  <c r="D1414" i="10"/>
  <c r="F1414" i="10" s="1"/>
  <c r="I1415" i="10" s="1"/>
  <c r="H1413" i="10"/>
  <c r="D1413" i="10"/>
  <c r="F1413" i="10" s="1"/>
  <c r="I1414" i="10" s="1"/>
  <c r="I1412" i="10"/>
  <c r="D1412" i="10"/>
  <c r="F1412" i="10" s="1"/>
  <c r="H1368" i="10"/>
  <c r="H1367" i="10"/>
  <c r="H1366" i="10"/>
  <c r="H1365" i="10"/>
  <c r="H1364" i="10"/>
  <c r="H1363" i="10"/>
  <c r="H1362" i="10"/>
  <c r="H1361" i="10"/>
  <c r="H1360" i="10"/>
  <c r="D1368" i="10"/>
  <c r="F1368" i="10" s="1"/>
  <c r="I1369" i="10" s="1"/>
  <c r="D1367" i="10"/>
  <c r="F1367" i="10" s="1"/>
  <c r="I1368" i="10" s="1"/>
  <c r="D1366" i="10"/>
  <c r="F1366" i="10" s="1"/>
  <c r="I1367" i="10" s="1"/>
  <c r="D1365" i="10"/>
  <c r="F1365" i="10" s="1"/>
  <c r="I1366" i="10" s="1"/>
  <c r="D1364" i="10"/>
  <c r="F1364" i="10" s="1"/>
  <c r="I1365" i="10" s="1"/>
  <c r="D1363" i="10"/>
  <c r="F1363" i="10" s="1"/>
  <c r="I1364" i="10" s="1"/>
  <c r="D1362" i="10"/>
  <c r="F1362" i="10" s="1"/>
  <c r="I1363" i="10" s="1"/>
  <c r="D1361" i="10"/>
  <c r="F1361" i="10" s="1"/>
  <c r="I1362" i="10" s="1"/>
  <c r="D1360" i="10"/>
  <c r="F1360" i="10" s="1"/>
  <c r="I1361" i="10" s="1"/>
  <c r="D1359" i="10"/>
  <c r="F1359" i="10" s="1"/>
  <c r="I1360" i="10" s="1"/>
  <c r="D1358" i="10"/>
  <c r="F1358" i="10" s="1"/>
  <c r="I1359" i="10" s="1"/>
  <c r="D1357" i="10"/>
  <c r="F1357" i="10" s="1"/>
  <c r="I1358" i="10" s="1"/>
  <c r="D1356" i="10"/>
  <c r="F1356" i="10" s="1"/>
  <c r="I1357" i="10" s="1"/>
  <c r="D1355" i="10"/>
  <c r="F1355" i="10" s="1"/>
  <c r="I1356" i="10" s="1"/>
  <c r="D1354" i="10"/>
  <c r="F1354" i="10" s="1"/>
  <c r="I1355" i="10" s="1"/>
  <c r="D1353" i="10"/>
  <c r="F1353" i="10" s="1"/>
  <c r="I1354" i="10" s="1"/>
  <c r="D1352" i="10"/>
  <c r="F1352" i="10" s="1"/>
  <c r="I1353" i="10" s="1"/>
  <c r="D1351" i="10"/>
  <c r="F1351" i="10" s="1"/>
  <c r="I1352" i="10" s="1"/>
  <c r="D1350" i="10"/>
  <c r="F1350" i="10" s="1"/>
  <c r="I1351" i="10" s="1"/>
  <c r="D1349" i="10"/>
  <c r="F1349" i="10" s="1"/>
  <c r="I1350" i="10" s="1"/>
  <c r="D1348" i="10"/>
  <c r="F1348" i="10" s="1"/>
  <c r="I1349" i="10" s="1"/>
  <c r="H1359" i="10"/>
  <c r="H1358" i="10"/>
  <c r="H1357" i="10"/>
  <c r="H1356" i="10"/>
  <c r="H1355" i="10"/>
  <c r="H1354" i="10"/>
  <c r="H1353" i="10"/>
  <c r="H1352" i="10"/>
  <c r="H1351" i="10"/>
  <c r="H1350" i="10"/>
  <c r="H1349" i="10"/>
  <c r="H1348" i="10"/>
  <c r="I1347" i="10"/>
  <c r="D1347" i="10"/>
  <c r="F1347" i="10" s="1"/>
  <c r="E1338" i="10" l="1"/>
  <c r="I1313" i="10" s="1"/>
  <c r="S1313" i="10" s="1"/>
  <c r="W1313" i="10" s="1"/>
  <c r="H1337" i="10"/>
  <c r="D1337" i="10"/>
  <c r="F1337" i="10" s="1"/>
  <c r="I1338" i="10" s="1"/>
  <c r="H1336" i="10"/>
  <c r="D1336" i="10"/>
  <c r="F1336" i="10" s="1"/>
  <c r="I1337" i="10" s="1"/>
  <c r="H1335" i="10"/>
  <c r="D1335" i="10"/>
  <c r="F1335" i="10" s="1"/>
  <c r="I1336" i="10" s="1"/>
  <c r="H1334" i="10"/>
  <c r="D1334" i="10"/>
  <c r="F1334" i="10" s="1"/>
  <c r="I1335" i="10" s="1"/>
  <c r="H1333" i="10"/>
  <c r="D1333" i="10"/>
  <c r="F1333" i="10" s="1"/>
  <c r="I1334" i="10" s="1"/>
  <c r="H1332" i="10"/>
  <c r="D1332" i="10"/>
  <c r="F1332" i="10" s="1"/>
  <c r="I1333" i="10" s="1"/>
  <c r="H1331" i="10"/>
  <c r="D1331" i="10"/>
  <c r="F1331" i="10" s="1"/>
  <c r="I1332" i="10" s="1"/>
  <c r="H1330" i="10"/>
  <c r="D1330" i="10"/>
  <c r="F1330" i="10" s="1"/>
  <c r="I1331" i="10" s="1"/>
  <c r="H1329" i="10"/>
  <c r="D1329" i="10"/>
  <c r="F1329" i="10" s="1"/>
  <c r="I1330" i="10" s="1"/>
  <c r="H1328" i="10"/>
  <c r="D1328" i="10"/>
  <c r="F1328" i="10" s="1"/>
  <c r="I1329" i="10" s="1"/>
  <c r="H1327" i="10"/>
  <c r="D1327" i="10"/>
  <c r="F1327" i="10" s="1"/>
  <c r="I1328" i="10" s="1"/>
  <c r="H1326" i="10"/>
  <c r="D1326" i="10"/>
  <c r="F1326" i="10" s="1"/>
  <c r="I1327" i="10" s="1"/>
  <c r="H1325" i="10"/>
  <c r="D1325" i="10"/>
  <c r="F1325" i="10" s="1"/>
  <c r="I1326" i="10" s="1"/>
  <c r="H1324" i="10"/>
  <c r="D1324" i="10"/>
  <c r="F1324" i="10" s="1"/>
  <c r="I1325" i="10" s="1"/>
  <c r="H1323" i="10"/>
  <c r="D1323" i="10"/>
  <c r="F1323" i="10" s="1"/>
  <c r="I1324" i="10" s="1"/>
  <c r="H1322" i="10"/>
  <c r="D1322" i="10"/>
  <c r="F1322" i="10" s="1"/>
  <c r="I1323" i="10" s="1"/>
  <c r="H1321" i="10"/>
  <c r="D1321" i="10"/>
  <c r="F1321" i="10" s="1"/>
  <c r="I1322" i="10" s="1"/>
  <c r="H1320" i="10"/>
  <c r="D1320" i="10"/>
  <c r="F1320" i="10" s="1"/>
  <c r="I1321" i="10" s="1"/>
  <c r="I1319" i="10"/>
  <c r="D1319" i="10"/>
  <c r="F1319" i="10" s="1"/>
  <c r="H1293" i="10"/>
  <c r="H1292" i="10"/>
  <c r="D1292" i="10"/>
  <c r="F1292" i="10" s="1"/>
  <c r="I1293" i="10" s="1"/>
  <c r="H1291" i="10"/>
  <c r="D1291" i="10"/>
  <c r="F1291" i="10" s="1"/>
  <c r="I1292" i="10" s="1"/>
  <c r="H1290" i="10"/>
  <c r="D1290" i="10"/>
  <c r="F1290" i="10" s="1"/>
  <c r="I1291" i="10" s="1"/>
  <c r="H1289" i="10"/>
  <c r="D1289" i="10"/>
  <c r="F1289" i="10" s="1"/>
  <c r="I1290" i="10" s="1"/>
  <c r="H1288" i="10"/>
  <c r="D1288" i="10"/>
  <c r="F1288" i="10" s="1"/>
  <c r="I1289" i="10" s="1"/>
  <c r="H1287" i="10"/>
  <c r="D1287" i="10"/>
  <c r="F1287" i="10" s="1"/>
  <c r="I1288" i="10" s="1"/>
  <c r="H1286" i="10"/>
  <c r="D1286" i="10"/>
  <c r="F1286" i="10" s="1"/>
  <c r="I1287" i="10" s="1"/>
  <c r="H1285" i="10"/>
  <c r="D1285" i="10"/>
  <c r="F1285" i="10" s="1"/>
  <c r="I1286" i="10" s="1"/>
  <c r="H1284" i="10"/>
  <c r="D1284" i="10"/>
  <c r="F1284" i="10" s="1"/>
  <c r="I1285" i="10" s="1"/>
  <c r="H1283" i="10"/>
  <c r="D1283" i="10"/>
  <c r="F1283" i="10" s="1"/>
  <c r="I1284" i="10" s="1"/>
  <c r="H1282" i="10"/>
  <c r="D1282" i="10"/>
  <c r="F1282" i="10" s="1"/>
  <c r="I1283" i="10" s="1"/>
  <c r="H1281" i="10"/>
  <c r="D1281" i="10"/>
  <c r="F1281" i="10" s="1"/>
  <c r="I1282" i="10" s="1"/>
  <c r="H1280" i="10"/>
  <c r="D1280" i="10"/>
  <c r="F1280" i="10" s="1"/>
  <c r="I1281" i="10" s="1"/>
  <c r="H1279" i="10"/>
  <c r="D1279" i="10"/>
  <c r="F1279" i="10" s="1"/>
  <c r="I1280" i="10" s="1"/>
  <c r="H1278" i="10"/>
  <c r="D1278" i="10"/>
  <c r="F1278" i="10" s="1"/>
  <c r="I1279" i="10" s="1"/>
  <c r="H1277" i="10"/>
  <c r="D1277" i="10"/>
  <c r="F1277" i="10" s="1"/>
  <c r="I1278" i="10" s="1"/>
  <c r="H1276" i="10"/>
  <c r="D1276" i="10"/>
  <c r="F1276" i="10" s="1"/>
  <c r="I1277" i="10" s="1"/>
  <c r="H1275" i="10"/>
  <c r="D1275" i="10"/>
  <c r="F1275" i="10" s="1"/>
  <c r="I1276" i="10" s="1"/>
  <c r="I1274" i="10"/>
  <c r="D1274" i="10"/>
  <c r="F1274" i="10" s="1"/>
  <c r="E1265" i="10" l="1"/>
  <c r="I1235" i="10" s="1"/>
  <c r="D1264" i="10"/>
  <c r="F1264" i="10" s="1"/>
  <c r="I1265" i="10" s="1"/>
  <c r="D1263" i="10"/>
  <c r="F1263" i="10" s="1"/>
  <c r="I1264" i="10" s="1"/>
  <c r="H1262" i="10"/>
  <c r="D1262" i="10"/>
  <c r="F1262" i="10" s="1"/>
  <c r="I1263" i="10" s="1"/>
  <c r="H1261" i="10"/>
  <c r="D1261" i="10"/>
  <c r="F1261" i="10" s="1"/>
  <c r="I1262" i="10" s="1"/>
  <c r="H1260" i="10"/>
  <c r="D1260" i="10"/>
  <c r="F1260" i="10" s="1"/>
  <c r="I1261" i="10" s="1"/>
  <c r="H1259" i="10"/>
  <c r="D1259" i="10"/>
  <c r="F1259" i="10" s="1"/>
  <c r="I1260" i="10" s="1"/>
  <c r="H1258" i="10"/>
  <c r="D1258" i="10"/>
  <c r="F1258" i="10" s="1"/>
  <c r="I1259" i="10" s="1"/>
  <c r="H1257" i="10"/>
  <c r="D1257" i="10"/>
  <c r="F1257" i="10" s="1"/>
  <c r="I1258" i="10" s="1"/>
  <c r="H1256" i="10"/>
  <c r="D1256" i="10"/>
  <c r="F1256" i="10" s="1"/>
  <c r="I1257" i="10" s="1"/>
  <c r="H1255" i="10"/>
  <c r="D1255" i="10"/>
  <c r="F1255" i="10" s="1"/>
  <c r="I1256" i="10" s="1"/>
  <c r="H1254" i="10"/>
  <c r="D1254" i="10"/>
  <c r="F1254" i="10" s="1"/>
  <c r="I1255" i="10" s="1"/>
  <c r="H1253" i="10"/>
  <c r="D1253" i="10"/>
  <c r="F1253" i="10" s="1"/>
  <c r="I1254" i="10" s="1"/>
  <c r="H1252" i="10"/>
  <c r="D1252" i="10"/>
  <c r="F1252" i="10" s="1"/>
  <c r="I1253" i="10" s="1"/>
  <c r="H1251" i="10"/>
  <c r="D1251" i="10"/>
  <c r="F1251" i="10" s="1"/>
  <c r="I1252" i="10" s="1"/>
  <c r="H1250" i="10"/>
  <c r="D1250" i="10"/>
  <c r="F1250" i="10" s="1"/>
  <c r="I1251" i="10" s="1"/>
  <c r="H1249" i="10"/>
  <c r="D1249" i="10"/>
  <c r="F1249" i="10" s="1"/>
  <c r="I1250" i="10" s="1"/>
  <c r="H1248" i="10"/>
  <c r="D1248" i="10"/>
  <c r="F1248" i="10" s="1"/>
  <c r="I1249" i="10" s="1"/>
  <c r="H1247" i="10"/>
  <c r="D1247" i="10"/>
  <c r="F1247" i="10" s="1"/>
  <c r="I1248" i="10" s="1"/>
  <c r="H1246" i="10"/>
  <c r="D1246" i="10"/>
  <c r="F1246" i="10" s="1"/>
  <c r="I1247" i="10" s="1"/>
  <c r="H1245" i="10"/>
  <c r="D1245" i="10"/>
  <c r="F1245" i="10" s="1"/>
  <c r="I1246" i="10" s="1"/>
  <c r="H1244" i="10"/>
  <c r="D1244" i="10"/>
  <c r="F1244" i="10" s="1"/>
  <c r="I1245" i="10" s="1"/>
  <c r="H1243" i="10"/>
  <c r="D1243" i="10"/>
  <c r="F1243" i="10" s="1"/>
  <c r="I1244" i="10" s="1"/>
  <c r="H1242" i="10"/>
  <c r="D1242" i="10"/>
  <c r="F1242" i="10" s="1"/>
  <c r="I1243" i="10" s="1"/>
  <c r="I1241" i="10"/>
  <c r="D1241" i="10"/>
  <c r="F1241" i="10" s="1"/>
  <c r="H1231" i="10"/>
  <c r="H1230" i="10"/>
  <c r="H1229" i="10"/>
  <c r="H1228" i="10"/>
  <c r="H1227" i="10"/>
  <c r="H1226" i="10"/>
  <c r="H1225" i="10"/>
  <c r="H1224" i="10"/>
  <c r="H1223" i="10"/>
  <c r="H1222" i="10"/>
  <c r="H1221" i="10"/>
  <c r="H1220" i="10"/>
  <c r="D1223" i="10"/>
  <c r="F1223" i="10" s="1"/>
  <c r="I1224" i="10" s="1"/>
  <c r="D1224" i="10"/>
  <c r="F1224" i="10" s="1"/>
  <c r="I1225" i="10" s="1"/>
  <c r="D1225" i="10"/>
  <c r="F1225" i="10" s="1"/>
  <c r="I1226" i="10" s="1"/>
  <c r="D1226" i="10"/>
  <c r="F1226" i="10" s="1"/>
  <c r="I1227" i="10" s="1"/>
  <c r="D1227" i="10"/>
  <c r="F1227" i="10" s="1"/>
  <c r="I1228" i="10" s="1"/>
  <c r="D1228" i="10"/>
  <c r="F1228" i="10" s="1"/>
  <c r="I1229" i="10" s="1"/>
  <c r="D1229" i="10"/>
  <c r="F1229" i="10" s="1"/>
  <c r="I1230" i="10" s="1"/>
  <c r="D1230" i="10"/>
  <c r="F1230" i="10" s="1"/>
  <c r="I1231" i="10" s="1"/>
  <c r="D1231" i="10"/>
  <c r="F1231" i="10" s="1"/>
  <c r="I1232" i="10" s="1"/>
  <c r="E1232" i="10"/>
  <c r="I1201" i="10" s="1"/>
  <c r="S1201" i="10" s="1"/>
  <c r="W1201" i="10" s="1"/>
  <c r="D1222" i="10"/>
  <c r="F1222" i="10" s="1"/>
  <c r="I1223" i="10" s="1"/>
  <c r="D1221" i="10"/>
  <c r="F1221" i="10" s="1"/>
  <c r="I1222" i="10" s="1"/>
  <c r="D1220" i="10"/>
  <c r="F1220" i="10" s="1"/>
  <c r="I1221" i="10" s="1"/>
  <c r="H1219" i="10"/>
  <c r="D1219" i="10"/>
  <c r="F1219" i="10" s="1"/>
  <c r="I1220" i="10" s="1"/>
  <c r="H1218" i="10"/>
  <c r="D1218" i="10"/>
  <c r="F1218" i="10" s="1"/>
  <c r="I1219" i="10" s="1"/>
  <c r="H1217" i="10"/>
  <c r="D1217" i="10"/>
  <c r="F1217" i="10" s="1"/>
  <c r="I1218" i="10" s="1"/>
  <c r="H1216" i="10"/>
  <c r="D1216" i="10"/>
  <c r="F1216" i="10" s="1"/>
  <c r="I1217" i="10" s="1"/>
  <c r="H1215" i="10"/>
  <c r="D1215" i="10"/>
  <c r="F1215" i="10" s="1"/>
  <c r="I1216" i="10" s="1"/>
  <c r="H1214" i="10"/>
  <c r="D1214" i="10"/>
  <c r="F1214" i="10" s="1"/>
  <c r="I1215" i="10" s="1"/>
  <c r="H1213" i="10"/>
  <c r="D1213" i="10"/>
  <c r="F1213" i="10" s="1"/>
  <c r="I1214" i="10" s="1"/>
  <c r="H1212" i="10"/>
  <c r="D1212" i="10"/>
  <c r="F1212" i="10" s="1"/>
  <c r="I1213" i="10" s="1"/>
  <c r="H1211" i="10"/>
  <c r="D1211" i="10"/>
  <c r="F1211" i="10" s="1"/>
  <c r="I1212" i="10" s="1"/>
  <c r="H1210" i="10"/>
  <c r="D1210" i="10"/>
  <c r="F1210" i="10" s="1"/>
  <c r="I1211" i="10" s="1"/>
  <c r="H1209" i="10"/>
  <c r="D1209" i="10"/>
  <c r="F1209" i="10" s="1"/>
  <c r="I1210" i="10" s="1"/>
  <c r="H1208" i="10"/>
  <c r="D1208" i="10"/>
  <c r="F1208" i="10" s="1"/>
  <c r="I1209" i="10" s="1"/>
  <c r="I1207" i="10"/>
  <c r="D1207" i="10"/>
  <c r="F1207" i="10" s="1"/>
  <c r="H1196" i="10" l="1"/>
  <c r="H1195" i="10"/>
  <c r="H1194" i="10"/>
  <c r="H1193" i="10"/>
  <c r="H1192" i="10"/>
  <c r="H1191" i="10"/>
  <c r="H1190" i="10"/>
  <c r="H1189" i="10"/>
  <c r="H1188" i="10"/>
  <c r="H1187" i="10"/>
  <c r="H1186" i="10"/>
  <c r="H1185" i="10"/>
  <c r="H1184" i="10"/>
  <c r="H1183" i="10"/>
  <c r="D1183" i="10"/>
  <c r="F1183" i="10" s="1"/>
  <c r="I1184" i="10" s="1"/>
  <c r="D1184" i="10"/>
  <c r="F1184" i="10" s="1"/>
  <c r="I1185" i="10" s="1"/>
  <c r="D1185" i="10"/>
  <c r="F1185" i="10" s="1"/>
  <c r="I1186" i="10" s="1"/>
  <c r="D1186" i="10"/>
  <c r="F1186" i="10" s="1"/>
  <c r="I1187" i="10" s="1"/>
  <c r="D1187" i="10"/>
  <c r="F1187" i="10" s="1"/>
  <c r="I1188" i="10" s="1"/>
  <c r="D1188" i="10"/>
  <c r="F1188" i="10" s="1"/>
  <c r="I1189" i="10" s="1"/>
  <c r="D1189" i="10"/>
  <c r="F1189" i="10" s="1"/>
  <c r="I1190" i="10" s="1"/>
  <c r="D1190" i="10"/>
  <c r="F1190" i="10" s="1"/>
  <c r="I1191" i="10" s="1"/>
  <c r="D1191" i="10"/>
  <c r="F1191" i="10" s="1"/>
  <c r="I1192" i="10" s="1"/>
  <c r="D1192" i="10"/>
  <c r="F1192" i="10" s="1"/>
  <c r="I1193" i="10" s="1"/>
  <c r="D1193" i="10"/>
  <c r="F1193" i="10" s="1"/>
  <c r="I1194" i="10" s="1"/>
  <c r="D1194" i="10"/>
  <c r="F1194" i="10" s="1"/>
  <c r="I1195" i="10" s="1"/>
  <c r="D1195" i="10"/>
  <c r="F1195" i="10" s="1"/>
  <c r="I1196" i="10" s="1"/>
  <c r="D1196" i="10"/>
  <c r="F1196" i="10" s="1"/>
  <c r="I1197" i="10" s="1"/>
  <c r="D1197" i="10"/>
  <c r="F1197" i="10" s="1"/>
  <c r="I1198" i="10" s="1"/>
  <c r="H1182" i="10" l="1"/>
  <c r="D1182" i="10"/>
  <c r="F1182" i="10" s="1"/>
  <c r="I1183" i="10" s="1"/>
  <c r="I1181" i="10"/>
  <c r="D1181" i="10"/>
  <c r="F1181" i="10" s="1"/>
  <c r="H1172" i="10"/>
  <c r="E1172" i="10"/>
  <c r="I1147" i="10" s="1"/>
  <c r="S1147" i="10" s="1"/>
  <c r="W1147" i="10" s="1"/>
  <c r="H1171" i="10"/>
  <c r="D1171" i="10"/>
  <c r="F1171" i="10" s="1"/>
  <c r="I1172" i="10" s="1"/>
  <c r="H1170" i="10"/>
  <c r="D1170" i="10"/>
  <c r="F1170" i="10" s="1"/>
  <c r="I1171" i="10" s="1"/>
  <c r="H1169" i="10"/>
  <c r="D1169" i="10"/>
  <c r="F1169" i="10" s="1"/>
  <c r="I1170" i="10" s="1"/>
  <c r="H1168" i="10"/>
  <c r="D1168" i="10"/>
  <c r="F1168" i="10" s="1"/>
  <c r="I1169" i="10" s="1"/>
  <c r="H1167" i="10"/>
  <c r="D1167" i="10"/>
  <c r="F1167" i="10" s="1"/>
  <c r="I1168" i="10" s="1"/>
  <c r="H1166" i="10"/>
  <c r="D1166" i="10"/>
  <c r="F1166" i="10" s="1"/>
  <c r="I1167" i="10" s="1"/>
  <c r="H1165" i="10"/>
  <c r="D1165" i="10"/>
  <c r="F1165" i="10" s="1"/>
  <c r="I1166" i="10" s="1"/>
  <c r="H1164" i="10"/>
  <c r="D1164" i="10"/>
  <c r="F1164" i="10" s="1"/>
  <c r="I1165" i="10" s="1"/>
  <c r="H1163" i="10"/>
  <c r="D1163" i="10"/>
  <c r="F1163" i="10" s="1"/>
  <c r="I1164" i="10" s="1"/>
  <c r="H1162" i="10"/>
  <c r="D1162" i="10"/>
  <c r="F1162" i="10" s="1"/>
  <c r="I1163" i="10" s="1"/>
  <c r="H1161" i="10"/>
  <c r="D1161" i="10"/>
  <c r="F1161" i="10" s="1"/>
  <c r="I1162" i="10" s="1"/>
  <c r="H1160" i="10"/>
  <c r="D1160" i="10"/>
  <c r="F1160" i="10" s="1"/>
  <c r="I1161" i="10" s="1"/>
  <c r="H1159" i="10"/>
  <c r="D1159" i="10"/>
  <c r="F1159" i="10" s="1"/>
  <c r="I1160" i="10" s="1"/>
  <c r="H1158" i="10"/>
  <c r="D1158" i="10"/>
  <c r="F1158" i="10" s="1"/>
  <c r="I1159" i="10" s="1"/>
  <c r="H1157" i="10"/>
  <c r="D1157" i="10"/>
  <c r="F1157" i="10" s="1"/>
  <c r="I1158" i="10" s="1"/>
  <c r="H1156" i="10"/>
  <c r="D1156" i="10"/>
  <c r="F1156" i="10" s="1"/>
  <c r="I1157" i="10" s="1"/>
  <c r="H1155" i="10"/>
  <c r="D1155" i="10"/>
  <c r="F1155" i="10" s="1"/>
  <c r="I1156" i="10" s="1"/>
  <c r="H1154" i="10"/>
  <c r="D1154" i="10"/>
  <c r="F1154" i="10" s="1"/>
  <c r="I1155" i="10" s="1"/>
  <c r="I1153" i="10"/>
  <c r="D1153" i="10"/>
  <c r="F1153" i="10" s="1"/>
  <c r="E1144" i="10" l="1"/>
  <c r="I1114" i="10" s="1"/>
  <c r="S1114" i="10" s="1"/>
  <c r="W1114" i="10" s="1"/>
  <c r="H1143" i="10"/>
  <c r="D1143" i="10"/>
  <c r="F1143" i="10" s="1"/>
  <c r="I1144" i="10" s="1"/>
  <c r="H1142" i="10"/>
  <c r="D1142" i="10"/>
  <c r="F1142" i="10" s="1"/>
  <c r="I1143" i="10" s="1"/>
  <c r="H1141" i="10"/>
  <c r="D1141" i="10"/>
  <c r="F1141" i="10" s="1"/>
  <c r="I1142" i="10" s="1"/>
  <c r="H1140" i="10"/>
  <c r="D1140" i="10"/>
  <c r="F1140" i="10" s="1"/>
  <c r="I1141" i="10" s="1"/>
  <c r="H1139" i="10"/>
  <c r="D1139" i="10"/>
  <c r="F1139" i="10" s="1"/>
  <c r="I1140" i="10" s="1"/>
  <c r="H1138" i="10"/>
  <c r="D1138" i="10"/>
  <c r="F1138" i="10" s="1"/>
  <c r="I1139" i="10" s="1"/>
  <c r="H1137" i="10"/>
  <c r="D1137" i="10"/>
  <c r="F1137" i="10" s="1"/>
  <c r="I1138" i="10" s="1"/>
  <c r="H1136" i="10"/>
  <c r="D1136" i="10"/>
  <c r="F1136" i="10" s="1"/>
  <c r="I1137" i="10" s="1"/>
  <c r="H1135" i="10"/>
  <c r="D1135" i="10"/>
  <c r="F1135" i="10" s="1"/>
  <c r="I1136" i="10" s="1"/>
  <c r="H1134" i="10"/>
  <c r="D1134" i="10"/>
  <c r="F1134" i="10" s="1"/>
  <c r="I1135" i="10" s="1"/>
  <c r="H1133" i="10"/>
  <c r="D1133" i="10"/>
  <c r="F1133" i="10" s="1"/>
  <c r="I1134" i="10" s="1"/>
  <c r="H1132" i="10"/>
  <c r="D1132" i="10"/>
  <c r="F1132" i="10" s="1"/>
  <c r="I1133" i="10" s="1"/>
  <c r="H1131" i="10"/>
  <c r="D1131" i="10"/>
  <c r="F1131" i="10" s="1"/>
  <c r="I1132" i="10" s="1"/>
  <c r="H1130" i="10"/>
  <c r="D1130" i="10"/>
  <c r="F1130" i="10" s="1"/>
  <c r="I1131" i="10" s="1"/>
  <c r="H1129" i="10"/>
  <c r="D1129" i="10"/>
  <c r="F1129" i="10" s="1"/>
  <c r="I1130" i="10" s="1"/>
  <c r="H1128" i="10"/>
  <c r="D1128" i="10"/>
  <c r="F1128" i="10" s="1"/>
  <c r="I1129" i="10" s="1"/>
  <c r="H1127" i="10"/>
  <c r="D1127" i="10"/>
  <c r="F1127" i="10" s="1"/>
  <c r="I1128" i="10" s="1"/>
  <c r="H1126" i="10"/>
  <c r="D1126" i="10"/>
  <c r="F1126" i="10" s="1"/>
  <c r="I1127" i="10" s="1"/>
  <c r="H1125" i="10"/>
  <c r="D1125" i="10"/>
  <c r="F1125" i="10" s="1"/>
  <c r="I1126" i="10" s="1"/>
  <c r="H1124" i="10"/>
  <c r="D1124" i="10"/>
  <c r="F1124" i="10" s="1"/>
  <c r="I1125" i="10" s="1"/>
  <c r="H1123" i="10"/>
  <c r="D1123" i="10"/>
  <c r="F1123" i="10" s="1"/>
  <c r="I1124" i="10" s="1"/>
  <c r="H1122" i="10"/>
  <c r="D1122" i="10"/>
  <c r="F1122" i="10" s="1"/>
  <c r="I1123" i="10" s="1"/>
  <c r="H1121" i="10"/>
  <c r="D1121" i="10"/>
  <c r="F1121" i="10" s="1"/>
  <c r="I1122" i="10" s="1"/>
  <c r="I1120" i="10"/>
  <c r="D1120" i="10"/>
  <c r="F1120" i="10" s="1"/>
  <c r="H1111" i="10" l="1"/>
  <c r="E1111" i="10"/>
  <c r="I1089" i="10" s="1"/>
  <c r="S1089" i="10" s="1"/>
  <c r="W1089" i="10" s="1"/>
  <c r="H1110" i="10"/>
  <c r="D1110" i="10"/>
  <c r="F1110" i="10" s="1"/>
  <c r="I1111" i="10" s="1"/>
  <c r="H1109" i="10"/>
  <c r="D1109" i="10"/>
  <c r="F1109" i="10" s="1"/>
  <c r="I1110" i="10" s="1"/>
  <c r="H1108" i="10"/>
  <c r="D1108" i="10"/>
  <c r="F1108" i="10" s="1"/>
  <c r="I1109" i="10" s="1"/>
  <c r="H1107" i="10"/>
  <c r="D1107" i="10"/>
  <c r="F1107" i="10" s="1"/>
  <c r="I1108" i="10" s="1"/>
  <c r="H1106" i="10"/>
  <c r="D1106" i="10"/>
  <c r="F1106" i="10" s="1"/>
  <c r="I1107" i="10" s="1"/>
  <c r="H1105" i="10"/>
  <c r="D1105" i="10"/>
  <c r="F1105" i="10" s="1"/>
  <c r="I1106" i="10" s="1"/>
  <c r="H1104" i="10"/>
  <c r="D1104" i="10"/>
  <c r="F1104" i="10" s="1"/>
  <c r="I1105" i="10" s="1"/>
  <c r="H1103" i="10"/>
  <c r="D1103" i="10"/>
  <c r="F1103" i="10" s="1"/>
  <c r="I1104" i="10" s="1"/>
  <c r="H1102" i="10"/>
  <c r="D1102" i="10"/>
  <c r="F1102" i="10" s="1"/>
  <c r="I1103" i="10" s="1"/>
  <c r="H1101" i="10"/>
  <c r="D1101" i="10"/>
  <c r="F1101" i="10" s="1"/>
  <c r="I1102" i="10" s="1"/>
  <c r="H1100" i="10"/>
  <c r="D1100" i="10"/>
  <c r="F1100" i="10" s="1"/>
  <c r="I1101" i="10" s="1"/>
  <c r="H1099" i="10"/>
  <c r="D1099" i="10"/>
  <c r="F1099" i="10" s="1"/>
  <c r="I1100" i="10" s="1"/>
  <c r="H1098" i="10"/>
  <c r="D1098" i="10"/>
  <c r="F1098" i="10" s="1"/>
  <c r="I1099" i="10" s="1"/>
  <c r="H1097" i="10"/>
  <c r="D1097" i="10"/>
  <c r="F1097" i="10" s="1"/>
  <c r="I1098" i="10" s="1"/>
  <c r="H1096" i="10"/>
  <c r="D1096" i="10"/>
  <c r="F1096" i="10" s="1"/>
  <c r="I1097" i="10" s="1"/>
  <c r="I1095" i="10"/>
  <c r="D1095" i="10"/>
  <c r="F1095" i="10" s="1"/>
  <c r="H1085" i="10" l="1"/>
  <c r="H1084" i="10"/>
  <c r="H1083" i="10"/>
  <c r="H1082" i="10"/>
  <c r="H1081" i="10"/>
  <c r="H1080" i="10"/>
  <c r="H1079" i="10"/>
  <c r="H1078" i="10"/>
  <c r="H1077" i="10"/>
  <c r="H1076" i="10"/>
  <c r="H1075" i="10"/>
  <c r="H1074" i="10"/>
  <c r="H1073" i="10"/>
  <c r="H1072" i="10"/>
  <c r="H1071" i="10"/>
  <c r="H1070" i="10"/>
  <c r="H1069" i="10"/>
  <c r="H1068" i="10"/>
  <c r="H1067" i="10"/>
  <c r="H1066" i="10"/>
  <c r="D1066" i="10"/>
  <c r="F1066" i="10" s="1"/>
  <c r="I1067" i="10" s="1"/>
  <c r="D1067" i="10"/>
  <c r="F1067" i="10" s="1"/>
  <c r="I1068" i="10" s="1"/>
  <c r="D1068" i="10"/>
  <c r="F1068" i="10" s="1"/>
  <c r="I1069" i="10" s="1"/>
  <c r="D1069" i="10"/>
  <c r="F1069" i="10" s="1"/>
  <c r="I1070" i="10" s="1"/>
  <c r="D1070" i="10"/>
  <c r="F1070" i="10" s="1"/>
  <c r="I1071" i="10" s="1"/>
  <c r="D1071" i="10"/>
  <c r="F1071" i="10" s="1"/>
  <c r="I1072" i="10" s="1"/>
  <c r="D1072" i="10"/>
  <c r="F1072" i="10" s="1"/>
  <c r="I1073" i="10" s="1"/>
  <c r="D1073" i="10"/>
  <c r="F1073" i="10" s="1"/>
  <c r="I1074" i="10" s="1"/>
  <c r="D1074" i="10"/>
  <c r="F1074" i="10" s="1"/>
  <c r="I1075" i="10" s="1"/>
  <c r="D1075" i="10"/>
  <c r="F1075" i="10" s="1"/>
  <c r="I1076" i="10" s="1"/>
  <c r="D1076" i="10"/>
  <c r="F1076" i="10" s="1"/>
  <c r="I1077" i="10" s="1"/>
  <c r="D1077" i="10"/>
  <c r="F1077" i="10" s="1"/>
  <c r="I1078" i="10" s="1"/>
  <c r="D1078" i="10"/>
  <c r="F1078" i="10" s="1"/>
  <c r="I1079" i="10" s="1"/>
  <c r="D1079" i="10"/>
  <c r="F1079" i="10" s="1"/>
  <c r="I1080" i="10" s="1"/>
  <c r="D1080" i="10"/>
  <c r="F1080" i="10" s="1"/>
  <c r="I1081" i="10" s="1"/>
  <c r="D1081" i="10"/>
  <c r="F1081" i="10" s="1"/>
  <c r="I1082" i="10" s="1"/>
  <c r="D1082" i="10"/>
  <c r="F1082" i="10" s="1"/>
  <c r="I1083" i="10" s="1"/>
  <c r="D1083" i="10"/>
  <c r="F1083" i="10" s="1"/>
  <c r="I1084" i="10" s="1"/>
  <c r="D1084" i="10"/>
  <c r="F1084" i="10" s="1"/>
  <c r="I1085" i="10" s="1"/>
  <c r="D1085" i="10"/>
  <c r="F1085" i="10" s="1"/>
  <c r="I1086" i="10" s="1"/>
  <c r="H1065" i="10" l="1"/>
  <c r="D1065" i="10"/>
  <c r="F1065" i="10" s="1"/>
  <c r="I1066" i="10" s="1"/>
  <c r="H1064" i="10"/>
  <c r="D1064" i="10"/>
  <c r="F1064" i="10" s="1"/>
  <c r="I1065" i="10" s="1"/>
  <c r="H1063" i="10"/>
  <c r="D1063" i="10"/>
  <c r="F1063" i="10" s="1"/>
  <c r="I1064" i="10" s="1"/>
  <c r="H1062" i="10"/>
  <c r="D1062" i="10"/>
  <c r="F1062" i="10" s="1"/>
  <c r="I1063" i="10" s="1"/>
  <c r="H1061" i="10"/>
  <c r="D1061" i="10"/>
  <c r="F1061" i="10" s="1"/>
  <c r="I1062" i="10" s="1"/>
  <c r="H1060" i="10"/>
  <c r="D1060" i="10"/>
  <c r="F1060" i="10" s="1"/>
  <c r="I1061" i="10" s="1"/>
  <c r="H1059" i="10"/>
  <c r="D1059" i="10"/>
  <c r="F1059" i="10" s="1"/>
  <c r="I1060" i="10" s="1"/>
  <c r="I1058" i="10"/>
  <c r="D1058" i="10"/>
  <c r="F1058" i="10" s="1"/>
  <c r="H1048" i="10"/>
  <c r="H1047" i="10"/>
  <c r="H1046" i="10"/>
  <c r="H1045" i="10"/>
  <c r="H1044" i="10"/>
  <c r="H1043" i="10"/>
  <c r="H1042" i="10"/>
  <c r="H1041" i="10"/>
  <c r="E1049" i="10"/>
  <c r="I1016" i="10" s="1"/>
  <c r="S1016" i="10" s="1"/>
  <c r="W1016" i="10" s="1"/>
  <c r="D1048" i="10"/>
  <c r="F1048" i="10" s="1"/>
  <c r="I1049" i="10" s="1"/>
  <c r="D1047" i="10"/>
  <c r="F1047" i="10" s="1"/>
  <c r="I1048" i="10" s="1"/>
  <c r="D1046" i="10"/>
  <c r="F1046" i="10" s="1"/>
  <c r="I1047" i="10" s="1"/>
  <c r="D1045" i="10"/>
  <c r="F1045" i="10" s="1"/>
  <c r="I1046" i="10" s="1"/>
  <c r="D1044" i="10"/>
  <c r="F1044" i="10" s="1"/>
  <c r="I1045" i="10" s="1"/>
  <c r="D1043" i="10"/>
  <c r="F1043" i="10" s="1"/>
  <c r="I1044" i="10" s="1"/>
  <c r="D1042" i="10"/>
  <c r="F1042" i="10" s="1"/>
  <c r="I1043" i="10" s="1"/>
  <c r="D1041" i="10"/>
  <c r="F1041" i="10" s="1"/>
  <c r="I1042" i="10" s="1"/>
  <c r="H1040" i="10"/>
  <c r="D1040" i="10"/>
  <c r="F1040" i="10" s="1"/>
  <c r="I1041" i="10" s="1"/>
  <c r="H1039" i="10"/>
  <c r="D1039" i="10"/>
  <c r="F1039" i="10" s="1"/>
  <c r="I1040" i="10" s="1"/>
  <c r="H1038" i="10"/>
  <c r="D1038" i="10"/>
  <c r="F1038" i="10" s="1"/>
  <c r="I1039" i="10" s="1"/>
  <c r="H1037" i="10"/>
  <c r="D1037" i="10"/>
  <c r="F1037" i="10" s="1"/>
  <c r="I1038" i="10" s="1"/>
  <c r="H1036" i="10"/>
  <c r="D1036" i="10"/>
  <c r="F1036" i="10" s="1"/>
  <c r="I1037" i="10" s="1"/>
  <c r="H1035" i="10"/>
  <c r="D1035" i="10"/>
  <c r="F1035" i="10" s="1"/>
  <c r="I1036" i="10" s="1"/>
  <c r="H1034" i="10"/>
  <c r="D1034" i="10"/>
  <c r="F1034" i="10" s="1"/>
  <c r="I1035" i="10" s="1"/>
  <c r="H1033" i="10"/>
  <c r="D1033" i="10"/>
  <c r="F1033" i="10" s="1"/>
  <c r="I1034" i="10" s="1"/>
  <c r="H1032" i="10"/>
  <c r="D1032" i="10"/>
  <c r="F1032" i="10" s="1"/>
  <c r="I1033" i="10" s="1"/>
  <c r="H1031" i="10"/>
  <c r="D1031" i="10"/>
  <c r="F1031" i="10" s="1"/>
  <c r="I1032" i="10" s="1"/>
  <c r="H1030" i="10"/>
  <c r="D1030" i="10"/>
  <c r="F1030" i="10" s="1"/>
  <c r="I1031" i="10" s="1"/>
  <c r="H1029" i="10"/>
  <c r="D1029" i="10"/>
  <c r="F1029" i="10" s="1"/>
  <c r="I1030" i="10" s="1"/>
  <c r="H1028" i="10"/>
  <c r="D1028" i="10"/>
  <c r="F1028" i="10" s="1"/>
  <c r="I1029" i="10" s="1"/>
  <c r="H1027" i="10"/>
  <c r="D1027" i="10"/>
  <c r="F1027" i="10" s="1"/>
  <c r="I1028" i="10" s="1"/>
  <c r="H1026" i="10"/>
  <c r="D1026" i="10"/>
  <c r="F1026" i="10" s="1"/>
  <c r="I1027" i="10" s="1"/>
  <c r="H1025" i="10"/>
  <c r="D1025" i="10"/>
  <c r="F1025" i="10" s="1"/>
  <c r="I1026" i="10" s="1"/>
  <c r="H1024" i="10"/>
  <c r="D1024" i="10"/>
  <c r="F1024" i="10" s="1"/>
  <c r="I1025" i="10" s="1"/>
  <c r="H1023" i="10"/>
  <c r="D1023" i="10"/>
  <c r="F1023" i="10" s="1"/>
  <c r="I1024" i="10" s="1"/>
  <c r="I1022" i="10"/>
  <c r="D1022" i="10"/>
  <c r="F1022" i="10" s="1"/>
  <c r="H1000" i="10" l="1"/>
  <c r="H999" i="10"/>
  <c r="H998" i="10"/>
  <c r="H997" i="10"/>
  <c r="H996" i="10"/>
  <c r="H995" i="10"/>
  <c r="H994" i="10"/>
  <c r="H993" i="10"/>
  <c r="H992" i="10"/>
  <c r="H991" i="10"/>
  <c r="H990" i="10"/>
  <c r="H989" i="10"/>
  <c r="H988" i="10"/>
  <c r="H987" i="10"/>
  <c r="H986" i="10"/>
  <c r="H985" i="10"/>
  <c r="H984" i="10"/>
  <c r="H983" i="10"/>
  <c r="H982" i="10"/>
  <c r="H981" i="10"/>
  <c r="H980" i="10"/>
  <c r="H979" i="10"/>
  <c r="H978" i="10"/>
  <c r="H977" i="10"/>
  <c r="H976" i="10"/>
  <c r="H975" i="10"/>
  <c r="H974" i="10"/>
  <c r="H973" i="10"/>
  <c r="D973" i="10"/>
  <c r="F973" i="10" s="1"/>
  <c r="I974" i="10" s="1"/>
  <c r="D974" i="10"/>
  <c r="F974" i="10" s="1"/>
  <c r="I975" i="10" s="1"/>
  <c r="D975" i="10"/>
  <c r="F975" i="10" s="1"/>
  <c r="I976" i="10" s="1"/>
  <c r="D976" i="10"/>
  <c r="F976" i="10" s="1"/>
  <c r="I977" i="10" s="1"/>
  <c r="D977" i="10"/>
  <c r="F977" i="10" s="1"/>
  <c r="I978" i="10" s="1"/>
  <c r="D978" i="10"/>
  <c r="F978" i="10" s="1"/>
  <c r="I979" i="10" s="1"/>
  <c r="D979" i="10"/>
  <c r="F979" i="10" s="1"/>
  <c r="I980" i="10" s="1"/>
  <c r="D980" i="10"/>
  <c r="F980" i="10" s="1"/>
  <c r="I981" i="10" s="1"/>
  <c r="D981" i="10"/>
  <c r="F981" i="10" s="1"/>
  <c r="I982" i="10" s="1"/>
  <c r="D982" i="10"/>
  <c r="F982" i="10" s="1"/>
  <c r="I983" i="10" s="1"/>
  <c r="D983" i="10"/>
  <c r="F983" i="10" s="1"/>
  <c r="I984" i="10" s="1"/>
  <c r="D984" i="10"/>
  <c r="F984" i="10" s="1"/>
  <c r="I985" i="10" s="1"/>
  <c r="D985" i="10"/>
  <c r="F985" i="10" s="1"/>
  <c r="I986" i="10" s="1"/>
  <c r="D986" i="10"/>
  <c r="F986" i="10" s="1"/>
  <c r="I987" i="10" s="1"/>
  <c r="D987" i="10"/>
  <c r="F987" i="10" s="1"/>
  <c r="I988" i="10" s="1"/>
  <c r="D988" i="10"/>
  <c r="F988" i="10" s="1"/>
  <c r="I989" i="10" s="1"/>
  <c r="D989" i="10"/>
  <c r="F989" i="10" s="1"/>
  <c r="I990" i="10" s="1"/>
  <c r="D990" i="10"/>
  <c r="F990" i="10" s="1"/>
  <c r="I991" i="10" s="1"/>
  <c r="D991" i="10"/>
  <c r="F991" i="10" s="1"/>
  <c r="I992" i="10" s="1"/>
  <c r="D992" i="10"/>
  <c r="F992" i="10" s="1"/>
  <c r="I993" i="10" s="1"/>
  <c r="D993" i="10"/>
  <c r="F993" i="10" s="1"/>
  <c r="I994" i="10" s="1"/>
  <c r="D994" i="10"/>
  <c r="F994" i="10" s="1"/>
  <c r="I995" i="10" s="1"/>
  <c r="D995" i="10"/>
  <c r="F995" i="10" s="1"/>
  <c r="I996" i="10" s="1"/>
  <c r="D996" i="10"/>
  <c r="F996" i="10" s="1"/>
  <c r="I997" i="10" s="1"/>
  <c r="D997" i="10"/>
  <c r="F997" i="10" s="1"/>
  <c r="I998" i="10" s="1"/>
  <c r="D998" i="10"/>
  <c r="F998" i="10" s="1"/>
  <c r="I999" i="10" s="1"/>
  <c r="D999" i="10"/>
  <c r="F999" i="10" s="1"/>
  <c r="I1000" i="10" s="1"/>
  <c r="I972" i="10" l="1"/>
  <c r="D972" i="10"/>
  <c r="H961" i="10"/>
  <c r="H960" i="10"/>
  <c r="H959" i="10"/>
  <c r="H958" i="10"/>
  <c r="H957" i="10"/>
  <c r="H956" i="10"/>
  <c r="H955" i="10"/>
  <c r="H954" i="10"/>
  <c r="D954" i="10"/>
  <c r="F954" i="10" s="1"/>
  <c r="I955" i="10" s="1"/>
  <c r="D955" i="10"/>
  <c r="F955" i="10" s="1"/>
  <c r="I956" i="10" s="1"/>
  <c r="D956" i="10"/>
  <c r="F956" i="10" s="1"/>
  <c r="I957" i="10" s="1"/>
  <c r="D957" i="10"/>
  <c r="F957" i="10" s="1"/>
  <c r="I958" i="10" s="1"/>
  <c r="D958" i="10"/>
  <c r="F958" i="10" s="1"/>
  <c r="I959" i="10" s="1"/>
  <c r="D959" i="10"/>
  <c r="F959" i="10" s="1"/>
  <c r="I960" i="10" s="1"/>
  <c r="D960" i="10"/>
  <c r="F960" i="10" s="1"/>
  <c r="I961" i="10" s="1"/>
  <c r="D961" i="10"/>
  <c r="F961" i="10" s="1"/>
  <c r="I962" i="10" s="1"/>
  <c r="D962" i="10"/>
  <c r="F962" i="10" s="1"/>
  <c r="I963" i="10" s="1"/>
  <c r="E963" i="10"/>
  <c r="I928" i="10" s="1"/>
  <c r="S928" i="10" s="1"/>
  <c r="W928" i="10" s="1"/>
  <c r="H953" i="10"/>
  <c r="D953" i="10"/>
  <c r="F953" i="10" s="1"/>
  <c r="I954" i="10" s="1"/>
  <c r="H952" i="10"/>
  <c r="D952" i="10"/>
  <c r="F952" i="10" s="1"/>
  <c r="I953" i="10" s="1"/>
  <c r="H951" i="10"/>
  <c r="D951" i="10"/>
  <c r="F951" i="10" s="1"/>
  <c r="I952" i="10" s="1"/>
  <c r="H950" i="10"/>
  <c r="D950" i="10"/>
  <c r="F950" i="10" s="1"/>
  <c r="I951" i="10" s="1"/>
  <c r="H949" i="10"/>
  <c r="D949" i="10"/>
  <c r="F949" i="10" s="1"/>
  <c r="I950" i="10" s="1"/>
  <c r="H948" i="10"/>
  <c r="D948" i="10"/>
  <c r="F948" i="10" s="1"/>
  <c r="I949" i="10" s="1"/>
  <c r="H947" i="10"/>
  <c r="D947" i="10"/>
  <c r="F947" i="10" s="1"/>
  <c r="I948" i="10" s="1"/>
  <c r="H946" i="10"/>
  <c r="D946" i="10"/>
  <c r="F946" i="10" s="1"/>
  <c r="I947" i="10" s="1"/>
  <c r="H945" i="10"/>
  <c r="D945" i="10"/>
  <c r="F945" i="10" s="1"/>
  <c r="I946" i="10" s="1"/>
  <c r="H944" i="10"/>
  <c r="D944" i="10"/>
  <c r="F944" i="10" s="1"/>
  <c r="I945" i="10" s="1"/>
  <c r="H943" i="10"/>
  <c r="D943" i="10"/>
  <c r="F943" i="10" s="1"/>
  <c r="I944" i="10" s="1"/>
  <c r="H942" i="10"/>
  <c r="D942" i="10"/>
  <c r="F942" i="10" s="1"/>
  <c r="I943" i="10" s="1"/>
  <c r="H941" i="10"/>
  <c r="D941" i="10"/>
  <c r="F941" i="10" s="1"/>
  <c r="I942" i="10" s="1"/>
  <c r="H940" i="10"/>
  <c r="D940" i="10"/>
  <c r="F940" i="10" s="1"/>
  <c r="I941" i="10" s="1"/>
  <c r="H939" i="10"/>
  <c r="D939" i="10"/>
  <c r="F939" i="10" s="1"/>
  <c r="I940" i="10" s="1"/>
  <c r="H938" i="10"/>
  <c r="D938" i="10"/>
  <c r="F938" i="10" s="1"/>
  <c r="I939" i="10" s="1"/>
  <c r="H937" i="10"/>
  <c r="D937" i="10"/>
  <c r="F937" i="10" s="1"/>
  <c r="I938" i="10" s="1"/>
  <c r="H936" i="10"/>
  <c r="D936" i="10"/>
  <c r="F936" i="10" s="1"/>
  <c r="I937" i="10" s="1"/>
  <c r="H935" i="10"/>
  <c r="D935" i="10"/>
  <c r="F935" i="10" s="1"/>
  <c r="I936" i="10" s="1"/>
  <c r="I934" i="10"/>
  <c r="D934" i="10"/>
  <c r="F934" i="10" s="1"/>
  <c r="F972" i="10" l="1"/>
  <c r="H921" i="10" l="1"/>
  <c r="D921" i="10"/>
  <c r="F921" i="10" s="1"/>
  <c r="I922" i="10" s="1"/>
  <c r="H920" i="10"/>
  <c r="D920" i="10"/>
  <c r="F920" i="10" s="1"/>
  <c r="I921" i="10" s="1"/>
  <c r="H919" i="10"/>
  <c r="D919" i="10"/>
  <c r="F919" i="10" s="1"/>
  <c r="I920" i="10" s="1"/>
  <c r="H918" i="10"/>
  <c r="D918" i="10"/>
  <c r="F918" i="10" s="1"/>
  <c r="I919" i="10" s="1"/>
  <c r="H917" i="10"/>
  <c r="D917" i="10"/>
  <c r="F917" i="10" s="1"/>
  <c r="I918" i="10" s="1"/>
  <c r="H916" i="10"/>
  <c r="D916" i="10"/>
  <c r="F916" i="10" s="1"/>
  <c r="I917" i="10" s="1"/>
  <c r="H915" i="10"/>
  <c r="D915" i="10"/>
  <c r="F915" i="10" s="1"/>
  <c r="I916" i="10" s="1"/>
  <c r="H914" i="10"/>
  <c r="D914" i="10"/>
  <c r="F914" i="10" s="1"/>
  <c r="I915" i="10" s="1"/>
  <c r="H913" i="10"/>
  <c r="D913" i="10"/>
  <c r="F913" i="10" s="1"/>
  <c r="I914" i="10" s="1"/>
  <c r="H912" i="10"/>
  <c r="D912" i="10"/>
  <c r="F912" i="10" s="1"/>
  <c r="I913" i="10" s="1"/>
  <c r="H911" i="10"/>
  <c r="D911" i="10"/>
  <c r="F911" i="10" s="1"/>
  <c r="I912" i="10" s="1"/>
  <c r="H910" i="10"/>
  <c r="D910" i="10"/>
  <c r="F910" i="10" s="1"/>
  <c r="I911" i="10" s="1"/>
  <c r="H909" i="10"/>
  <c r="D909" i="10"/>
  <c r="F909" i="10" s="1"/>
  <c r="I910" i="10" s="1"/>
  <c r="H908" i="10"/>
  <c r="D908" i="10"/>
  <c r="F908" i="10" s="1"/>
  <c r="I909" i="10" s="1"/>
  <c r="H907" i="10"/>
  <c r="D907" i="10"/>
  <c r="F907" i="10" s="1"/>
  <c r="I908" i="10" s="1"/>
  <c r="H906" i="10"/>
  <c r="D906" i="10"/>
  <c r="F906" i="10" s="1"/>
  <c r="I907" i="10" s="1"/>
  <c r="I905" i="10"/>
  <c r="D905" i="10"/>
  <c r="F905" i="10" s="1"/>
  <c r="E896" i="10" l="1"/>
  <c r="I865" i="10" s="1"/>
  <c r="S865" i="10" s="1"/>
  <c r="W865" i="10" s="1"/>
  <c r="H895" i="10"/>
  <c r="D895" i="10"/>
  <c r="F895" i="10" s="1"/>
  <c r="I896" i="10" s="1"/>
  <c r="H894" i="10"/>
  <c r="D894" i="10"/>
  <c r="F894" i="10" s="1"/>
  <c r="I895" i="10" s="1"/>
  <c r="H893" i="10"/>
  <c r="D893" i="10"/>
  <c r="F893" i="10" s="1"/>
  <c r="I894" i="10" s="1"/>
  <c r="H892" i="10"/>
  <c r="D892" i="10"/>
  <c r="F892" i="10" s="1"/>
  <c r="I893" i="10" s="1"/>
  <c r="H891" i="10"/>
  <c r="D891" i="10"/>
  <c r="F891" i="10" s="1"/>
  <c r="I892" i="10" s="1"/>
  <c r="H890" i="10"/>
  <c r="D890" i="10"/>
  <c r="F890" i="10" s="1"/>
  <c r="I891" i="10" s="1"/>
  <c r="H889" i="10"/>
  <c r="D889" i="10"/>
  <c r="F889" i="10" s="1"/>
  <c r="I890" i="10" s="1"/>
  <c r="H888" i="10"/>
  <c r="D888" i="10"/>
  <c r="F888" i="10" s="1"/>
  <c r="I889" i="10" s="1"/>
  <c r="H887" i="10"/>
  <c r="D887" i="10"/>
  <c r="F887" i="10" s="1"/>
  <c r="I888" i="10" s="1"/>
  <c r="H886" i="10"/>
  <c r="D886" i="10"/>
  <c r="F886" i="10" s="1"/>
  <c r="I887" i="10" s="1"/>
  <c r="H885" i="10"/>
  <c r="D885" i="10"/>
  <c r="F885" i="10" s="1"/>
  <c r="I886" i="10" s="1"/>
  <c r="H884" i="10"/>
  <c r="D884" i="10"/>
  <c r="F884" i="10" s="1"/>
  <c r="I885" i="10" s="1"/>
  <c r="H883" i="10"/>
  <c r="D883" i="10"/>
  <c r="F883" i="10" s="1"/>
  <c r="I884" i="10" s="1"/>
  <c r="H882" i="10"/>
  <c r="D882" i="10"/>
  <c r="F882" i="10" s="1"/>
  <c r="I883" i="10" s="1"/>
  <c r="H881" i="10"/>
  <c r="D881" i="10"/>
  <c r="F881" i="10" s="1"/>
  <c r="I882" i="10" s="1"/>
  <c r="H880" i="10"/>
  <c r="D880" i="10"/>
  <c r="F880" i="10" s="1"/>
  <c r="I881" i="10" s="1"/>
  <c r="H879" i="10"/>
  <c r="D879" i="10"/>
  <c r="F879" i="10" s="1"/>
  <c r="I880" i="10" s="1"/>
  <c r="H878" i="10"/>
  <c r="D878" i="10"/>
  <c r="F878" i="10" s="1"/>
  <c r="I879" i="10" s="1"/>
  <c r="H877" i="10"/>
  <c r="D877" i="10"/>
  <c r="F877" i="10" s="1"/>
  <c r="I878" i="10" s="1"/>
  <c r="H876" i="10"/>
  <c r="D876" i="10"/>
  <c r="F876" i="10" s="1"/>
  <c r="I877" i="10" s="1"/>
  <c r="H875" i="10"/>
  <c r="D875" i="10"/>
  <c r="F875" i="10" s="1"/>
  <c r="I876" i="10" s="1"/>
  <c r="H874" i="10"/>
  <c r="D874" i="10"/>
  <c r="F874" i="10" s="1"/>
  <c r="I875" i="10" s="1"/>
  <c r="H873" i="10"/>
  <c r="D873" i="10"/>
  <c r="F873" i="10" s="1"/>
  <c r="I874" i="10" s="1"/>
  <c r="H872" i="10"/>
  <c r="D872" i="10"/>
  <c r="F872" i="10" s="1"/>
  <c r="I873" i="10" s="1"/>
  <c r="I871" i="10"/>
  <c r="D871" i="10"/>
  <c r="F871" i="10" s="1"/>
  <c r="H861" i="10" l="1"/>
  <c r="D861" i="10"/>
  <c r="F861" i="10" s="1"/>
  <c r="I862" i="10" s="1"/>
  <c r="H860" i="10"/>
  <c r="D860" i="10"/>
  <c r="F860" i="10" s="1"/>
  <c r="I861" i="10" s="1"/>
  <c r="H859" i="10"/>
  <c r="D859" i="10"/>
  <c r="F859" i="10" s="1"/>
  <c r="I860" i="10" s="1"/>
  <c r="H858" i="10"/>
  <c r="D858" i="10"/>
  <c r="F858" i="10" s="1"/>
  <c r="I859" i="10" s="1"/>
  <c r="H857" i="10"/>
  <c r="D857" i="10"/>
  <c r="F857" i="10" s="1"/>
  <c r="I858" i="10" s="1"/>
  <c r="H856" i="10"/>
  <c r="D856" i="10"/>
  <c r="F856" i="10" s="1"/>
  <c r="I857" i="10" s="1"/>
  <c r="H855" i="10"/>
  <c r="D855" i="10"/>
  <c r="F855" i="10" s="1"/>
  <c r="I856" i="10" s="1"/>
  <c r="H854" i="10"/>
  <c r="D854" i="10"/>
  <c r="F854" i="10" s="1"/>
  <c r="I855" i="10" s="1"/>
  <c r="H853" i="10"/>
  <c r="D853" i="10"/>
  <c r="F853" i="10" s="1"/>
  <c r="I854" i="10" s="1"/>
  <c r="H852" i="10"/>
  <c r="D852" i="10"/>
  <c r="F852" i="10" s="1"/>
  <c r="I853" i="10" s="1"/>
  <c r="H851" i="10"/>
  <c r="D851" i="10"/>
  <c r="F851" i="10" s="1"/>
  <c r="I852" i="10" s="1"/>
  <c r="H850" i="10"/>
  <c r="D850" i="10"/>
  <c r="F850" i="10" s="1"/>
  <c r="I851" i="10" s="1"/>
  <c r="H849" i="10"/>
  <c r="D849" i="10"/>
  <c r="F849" i="10" s="1"/>
  <c r="I850" i="10" s="1"/>
  <c r="H848" i="10"/>
  <c r="D848" i="10"/>
  <c r="F848" i="10" s="1"/>
  <c r="I849" i="10" s="1"/>
  <c r="H847" i="10"/>
  <c r="D847" i="10"/>
  <c r="F847" i="10" s="1"/>
  <c r="I848" i="10" s="1"/>
  <c r="H846" i="10"/>
  <c r="D846" i="10"/>
  <c r="F846" i="10" s="1"/>
  <c r="I847" i="10" s="1"/>
  <c r="H845" i="10"/>
  <c r="D845" i="10"/>
  <c r="F845" i="10" s="1"/>
  <c r="I846" i="10" s="1"/>
  <c r="H844" i="10"/>
  <c r="D844" i="10"/>
  <c r="F844" i="10" s="1"/>
  <c r="I845" i="10" s="1"/>
  <c r="H843" i="10"/>
  <c r="D843" i="10"/>
  <c r="F843" i="10" s="1"/>
  <c r="I844" i="10" s="1"/>
  <c r="H842" i="10"/>
  <c r="D842" i="10"/>
  <c r="F842" i="10" s="1"/>
  <c r="I843" i="10" s="1"/>
  <c r="H841" i="10"/>
  <c r="D841" i="10"/>
  <c r="F841" i="10" s="1"/>
  <c r="I842" i="10" s="1"/>
  <c r="H840" i="10"/>
  <c r="D840" i="10"/>
  <c r="F840" i="10" s="1"/>
  <c r="I841" i="10" s="1"/>
  <c r="I839" i="10"/>
  <c r="D839" i="10"/>
  <c r="F839" i="10" s="1"/>
  <c r="H787" i="10"/>
  <c r="H788" i="10"/>
  <c r="H789" i="10"/>
  <c r="H790" i="10"/>
  <c r="H791" i="10"/>
  <c r="H792" i="10"/>
  <c r="H793" i="10"/>
  <c r="H794" i="10"/>
  <c r="H795" i="10"/>
  <c r="H796" i="10"/>
  <c r="H797" i="10"/>
  <c r="H798" i="10"/>
  <c r="H799" i="10"/>
  <c r="H800" i="10"/>
  <c r="H801" i="10"/>
  <c r="H802" i="10"/>
  <c r="H803" i="10"/>
  <c r="H804" i="10"/>
  <c r="H805" i="10"/>
  <c r="H806" i="10"/>
  <c r="H807" i="10"/>
  <c r="H808" i="10"/>
  <c r="H809" i="10"/>
  <c r="H786" i="10"/>
  <c r="D786" i="10"/>
  <c r="F786" i="10" s="1"/>
  <c r="I787" i="10" s="1"/>
  <c r="D787" i="10"/>
  <c r="F787" i="10" s="1"/>
  <c r="I788" i="10" s="1"/>
  <c r="D788" i="10"/>
  <c r="F788" i="10" s="1"/>
  <c r="I789" i="10" s="1"/>
  <c r="D789" i="10"/>
  <c r="F789" i="10" s="1"/>
  <c r="I790" i="10" s="1"/>
  <c r="D790" i="10"/>
  <c r="F790" i="10" s="1"/>
  <c r="I791" i="10" s="1"/>
  <c r="D791" i="10"/>
  <c r="F791" i="10" s="1"/>
  <c r="I792" i="10" s="1"/>
  <c r="D792" i="10"/>
  <c r="F792" i="10" s="1"/>
  <c r="I793" i="10" s="1"/>
  <c r="D793" i="10"/>
  <c r="F793" i="10" s="1"/>
  <c r="I794" i="10" s="1"/>
  <c r="D794" i="10"/>
  <c r="F794" i="10" s="1"/>
  <c r="I795" i="10" s="1"/>
  <c r="D795" i="10"/>
  <c r="F795" i="10" s="1"/>
  <c r="I796" i="10" s="1"/>
  <c r="D796" i="10"/>
  <c r="F796" i="10" s="1"/>
  <c r="I797" i="10" s="1"/>
  <c r="D797" i="10"/>
  <c r="F797" i="10" s="1"/>
  <c r="I798" i="10" s="1"/>
  <c r="D798" i="10"/>
  <c r="F798" i="10" s="1"/>
  <c r="I799" i="10" s="1"/>
  <c r="D799" i="10"/>
  <c r="F799" i="10" s="1"/>
  <c r="I800" i="10" s="1"/>
  <c r="D800" i="10"/>
  <c r="F800" i="10" s="1"/>
  <c r="I801" i="10" s="1"/>
  <c r="D801" i="10"/>
  <c r="F801" i="10" s="1"/>
  <c r="I802" i="10" s="1"/>
  <c r="D802" i="10"/>
  <c r="F802" i="10" s="1"/>
  <c r="I803" i="10" s="1"/>
  <c r="D803" i="10"/>
  <c r="F803" i="10" s="1"/>
  <c r="I804" i="10" s="1"/>
  <c r="D804" i="10"/>
  <c r="F804" i="10" s="1"/>
  <c r="I805" i="10" s="1"/>
  <c r="D805" i="10"/>
  <c r="F805" i="10" s="1"/>
  <c r="I806" i="10" s="1"/>
  <c r="D806" i="10"/>
  <c r="F806" i="10" s="1"/>
  <c r="I807" i="10" s="1"/>
  <c r="D807" i="10"/>
  <c r="F807" i="10" s="1"/>
  <c r="I808" i="10" s="1"/>
  <c r="D808" i="10"/>
  <c r="F808" i="10" s="1"/>
  <c r="I809" i="10" s="1"/>
  <c r="D809" i="10"/>
  <c r="F809" i="10" s="1"/>
  <c r="I810" i="10" s="1"/>
  <c r="D810" i="10"/>
  <c r="F810" i="10" s="1"/>
  <c r="I811" i="10" s="1"/>
  <c r="D785" i="10"/>
  <c r="F785" i="10" s="1"/>
  <c r="D748" i="10"/>
  <c r="F748" i="10" s="1"/>
  <c r="I749" i="10" s="1"/>
  <c r="D749" i="10"/>
  <c r="F749" i="10" s="1"/>
  <c r="I750" i="10" s="1"/>
  <c r="D750" i="10"/>
  <c r="F750" i="10" s="1"/>
  <c r="I751" i="10" s="1"/>
  <c r="D751" i="10"/>
  <c r="F751" i="10" s="1"/>
  <c r="I752" i="10" s="1"/>
  <c r="D752" i="10"/>
  <c r="F752" i="10" s="1"/>
  <c r="I753" i="10" s="1"/>
  <c r="D753" i="10"/>
  <c r="F753" i="10" s="1"/>
  <c r="I754" i="10" s="1"/>
  <c r="D754" i="10"/>
  <c r="F754" i="10" s="1"/>
  <c r="I755" i="10" s="1"/>
  <c r="D755" i="10"/>
  <c r="F755" i="10" s="1"/>
  <c r="I756" i="10" s="1"/>
  <c r="D756" i="10"/>
  <c r="F756" i="10" s="1"/>
  <c r="I757" i="10" s="1"/>
  <c r="D757" i="10"/>
  <c r="F757" i="10" s="1"/>
  <c r="I758" i="10" s="1"/>
  <c r="D758" i="10"/>
  <c r="F758" i="10" s="1"/>
  <c r="I759" i="10" s="1"/>
  <c r="D759" i="10"/>
  <c r="F759" i="10" s="1"/>
  <c r="I760" i="10" s="1"/>
  <c r="D760" i="10"/>
  <c r="F760" i="10" s="1"/>
  <c r="I761" i="10" s="1"/>
  <c r="D761" i="10"/>
  <c r="F761" i="10" s="1"/>
  <c r="I762" i="10" s="1"/>
  <c r="D762" i="10"/>
  <c r="F762" i="10" s="1"/>
  <c r="I763" i="10" s="1"/>
  <c r="D763" i="10"/>
  <c r="F763" i="10" s="1"/>
  <c r="I764" i="10" s="1"/>
  <c r="D764" i="10"/>
  <c r="F764" i="10" s="1"/>
  <c r="I765" i="10" s="1"/>
  <c r="D765" i="10"/>
  <c r="F765" i="10" s="1"/>
  <c r="I766" i="10" s="1"/>
  <c r="D766" i="10"/>
  <c r="F766" i="10" s="1"/>
  <c r="I767" i="10" s="1"/>
  <c r="D767" i="10"/>
  <c r="F767" i="10" s="1"/>
  <c r="I768" i="10" s="1"/>
  <c r="D768" i="10"/>
  <c r="F768" i="10" s="1"/>
  <c r="I769" i="10" s="1"/>
  <c r="D769" i="10"/>
  <c r="F769" i="10" s="1"/>
  <c r="I770" i="10" s="1"/>
  <c r="D770" i="10"/>
  <c r="F770" i="10" s="1"/>
  <c r="I771" i="10" s="1"/>
  <c r="D771" i="10"/>
  <c r="F771" i="10" s="1"/>
  <c r="I772" i="10" s="1"/>
  <c r="D772" i="10"/>
  <c r="F772" i="10" s="1"/>
  <c r="I773" i="10" s="1"/>
  <c r="D773" i="10"/>
  <c r="F773" i="10" s="1"/>
  <c r="I774" i="10" s="1"/>
  <c r="D774" i="10"/>
  <c r="F774" i="10" s="1"/>
  <c r="I775" i="10" s="1"/>
  <c r="D775" i="10"/>
  <c r="F775" i="10" s="1"/>
  <c r="I776" i="10" s="1"/>
  <c r="D747" i="10"/>
  <c r="F747" i="10" s="1"/>
  <c r="I785" i="10" l="1"/>
  <c r="H769" i="10" l="1"/>
  <c r="H768" i="10"/>
  <c r="H767" i="10"/>
  <c r="H766" i="10"/>
  <c r="H765" i="10"/>
  <c r="H764" i="10"/>
  <c r="H763" i="10"/>
  <c r="H762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I747" i="10"/>
  <c r="E738" i="10" l="1"/>
  <c r="D737" i="10"/>
  <c r="F737" i="10" s="1"/>
  <c r="I738" i="10" s="1"/>
  <c r="D736" i="10"/>
  <c r="F736" i="10" s="1"/>
  <c r="I737" i="10" s="1"/>
  <c r="H735" i="10"/>
  <c r="D735" i="10"/>
  <c r="F735" i="10" s="1"/>
  <c r="I736" i="10" s="1"/>
  <c r="H734" i="10"/>
  <c r="D734" i="10"/>
  <c r="F734" i="10" s="1"/>
  <c r="I735" i="10" s="1"/>
  <c r="H733" i="10"/>
  <c r="D733" i="10"/>
  <c r="F733" i="10" s="1"/>
  <c r="I734" i="10" s="1"/>
  <c r="H732" i="10"/>
  <c r="D732" i="10"/>
  <c r="F732" i="10" s="1"/>
  <c r="I733" i="10" s="1"/>
  <c r="H731" i="10"/>
  <c r="D731" i="10"/>
  <c r="F731" i="10" s="1"/>
  <c r="I732" i="10" s="1"/>
  <c r="H730" i="10"/>
  <c r="D730" i="10"/>
  <c r="F730" i="10" s="1"/>
  <c r="I731" i="10" s="1"/>
  <c r="H729" i="10"/>
  <c r="D729" i="10"/>
  <c r="F729" i="10" s="1"/>
  <c r="I730" i="10" s="1"/>
  <c r="H728" i="10"/>
  <c r="D728" i="10"/>
  <c r="F728" i="10" s="1"/>
  <c r="I729" i="10" s="1"/>
  <c r="H727" i="10"/>
  <c r="D727" i="10"/>
  <c r="F727" i="10" s="1"/>
  <c r="I728" i="10" s="1"/>
  <c r="H726" i="10"/>
  <c r="D726" i="10"/>
  <c r="F726" i="10" s="1"/>
  <c r="I727" i="10" s="1"/>
  <c r="H725" i="10"/>
  <c r="D725" i="10"/>
  <c r="F725" i="10" s="1"/>
  <c r="I726" i="10" s="1"/>
  <c r="H724" i="10"/>
  <c r="D724" i="10"/>
  <c r="F724" i="10" s="1"/>
  <c r="I725" i="10" s="1"/>
  <c r="H723" i="10"/>
  <c r="D723" i="10"/>
  <c r="F723" i="10" s="1"/>
  <c r="I724" i="10" s="1"/>
  <c r="H722" i="10"/>
  <c r="D722" i="10"/>
  <c r="F722" i="10" s="1"/>
  <c r="I723" i="10" s="1"/>
  <c r="H721" i="10"/>
  <c r="D721" i="10"/>
  <c r="F721" i="10" s="1"/>
  <c r="I722" i="10" s="1"/>
  <c r="H720" i="10"/>
  <c r="D720" i="10"/>
  <c r="F720" i="10" s="1"/>
  <c r="I721" i="10" s="1"/>
  <c r="H719" i="10"/>
  <c r="D719" i="10"/>
  <c r="F719" i="10" s="1"/>
  <c r="I720" i="10" s="1"/>
  <c r="H718" i="10"/>
  <c r="D718" i="10"/>
  <c r="F718" i="10" s="1"/>
  <c r="I719" i="10" s="1"/>
  <c r="H717" i="10"/>
  <c r="D717" i="10"/>
  <c r="F717" i="10" s="1"/>
  <c r="I718" i="10" s="1"/>
  <c r="H716" i="10"/>
  <c r="D716" i="10"/>
  <c r="F716" i="10" s="1"/>
  <c r="I717" i="10" s="1"/>
  <c r="H715" i="10"/>
  <c r="D715" i="10"/>
  <c r="F715" i="10" s="1"/>
  <c r="I716" i="10" s="1"/>
  <c r="H714" i="10"/>
  <c r="D714" i="10"/>
  <c r="F714" i="10" s="1"/>
  <c r="I715" i="10" s="1"/>
  <c r="H713" i="10"/>
  <c r="D713" i="10"/>
  <c r="F713" i="10" s="1"/>
  <c r="I714" i="10" s="1"/>
  <c r="H712" i="10"/>
  <c r="D712" i="10"/>
  <c r="F712" i="10" s="1"/>
  <c r="I713" i="10" s="1"/>
  <c r="H711" i="10"/>
  <c r="D711" i="10"/>
  <c r="F711" i="10" s="1"/>
  <c r="I712" i="10" s="1"/>
  <c r="I710" i="10"/>
  <c r="D710" i="10"/>
  <c r="F710" i="10" s="1"/>
  <c r="E701" i="10"/>
  <c r="I668" i="10" s="1"/>
  <c r="S668" i="10" s="1"/>
  <c r="W668" i="10" s="1"/>
  <c r="H700" i="10"/>
  <c r="D700" i="10"/>
  <c r="F700" i="10" s="1"/>
  <c r="I701" i="10" s="1"/>
  <c r="H699" i="10"/>
  <c r="D699" i="10"/>
  <c r="F699" i="10" s="1"/>
  <c r="I700" i="10" s="1"/>
  <c r="H698" i="10"/>
  <c r="D698" i="10"/>
  <c r="F698" i="10" s="1"/>
  <c r="I699" i="10" s="1"/>
  <c r="H697" i="10"/>
  <c r="D697" i="10"/>
  <c r="F697" i="10" s="1"/>
  <c r="I698" i="10" s="1"/>
  <c r="H696" i="10"/>
  <c r="D696" i="10"/>
  <c r="F696" i="10" s="1"/>
  <c r="I697" i="10" s="1"/>
  <c r="H695" i="10"/>
  <c r="D695" i="10"/>
  <c r="F695" i="10" s="1"/>
  <c r="I696" i="10" s="1"/>
  <c r="H694" i="10"/>
  <c r="D694" i="10"/>
  <c r="F694" i="10" s="1"/>
  <c r="I695" i="10" s="1"/>
  <c r="H693" i="10"/>
  <c r="D693" i="10"/>
  <c r="F693" i="10" s="1"/>
  <c r="I694" i="10" s="1"/>
  <c r="H692" i="10"/>
  <c r="D692" i="10"/>
  <c r="F692" i="10" s="1"/>
  <c r="I693" i="10" s="1"/>
  <c r="H691" i="10"/>
  <c r="D691" i="10"/>
  <c r="F691" i="10" s="1"/>
  <c r="I692" i="10" s="1"/>
  <c r="H690" i="10"/>
  <c r="D690" i="10"/>
  <c r="F690" i="10" s="1"/>
  <c r="I691" i="10" s="1"/>
  <c r="H689" i="10"/>
  <c r="D689" i="10"/>
  <c r="F689" i="10" s="1"/>
  <c r="I690" i="10" s="1"/>
  <c r="H688" i="10"/>
  <c r="D688" i="10"/>
  <c r="F688" i="10" s="1"/>
  <c r="I689" i="10" s="1"/>
  <c r="H687" i="10"/>
  <c r="D687" i="10"/>
  <c r="F687" i="10" s="1"/>
  <c r="I688" i="10" s="1"/>
  <c r="H686" i="10"/>
  <c r="D686" i="10"/>
  <c r="F686" i="10" s="1"/>
  <c r="I687" i="10" s="1"/>
  <c r="H685" i="10"/>
  <c r="D685" i="10"/>
  <c r="F685" i="10" s="1"/>
  <c r="I686" i="10" s="1"/>
  <c r="H684" i="10"/>
  <c r="D684" i="10"/>
  <c r="F684" i="10" s="1"/>
  <c r="I685" i="10" s="1"/>
  <c r="H683" i="10"/>
  <c r="D683" i="10"/>
  <c r="F683" i="10" s="1"/>
  <c r="I684" i="10" s="1"/>
  <c r="H682" i="10"/>
  <c r="D682" i="10"/>
  <c r="F682" i="10" s="1"/>
  <c r="I683" i="10" s="1"/>
  <c r="H681" i="10"/>
  <c r="D681" i="10"/>
  <c r="F681" i="10" s="1"/>
  <c r="I682" i="10" s="1"/>
  <c r="H680" i="10"/>
  <c r="D680" i="10"/>
  <c r="F680" i="10" s="1"/>
  <c r="I681" i="10" s="1"/>
  <c r="H679" i="10"/>
  <c r="D679" i="10"/>
  <c r="F679" i="10" s="1"/>
  <c r="I680" i="10" s="1"/>
  <c r="H678" i="10"/>
  <c r="D678" i="10"/>
  <c r="F678" i="10" s="1"/>
  <c r="I679" i="10" s="1"/>
  <c r="H677" i="10"/>
  <c r="D677" i="10"/>
  <c r="F677" i="10" s="1"/>
  <c r="I678" i="10" s="1"/>
  <c r="H676" i="10"/>
  <c r="D676" i="10"/>
  <c r="F676" i="10" s="1"/>
  <c r="I677" i="10" s="1"/>
  <c r="H675" i="10"/>
  <c r="D675" i="10"/>
  <c r="F675" i="10" s="1"/>
  <c r="I676" i="10" s="1"/>
  <c r="I674" i="10"/>
  <c r="D674" i="10"/>
  <c r="F674" i="10" s="1"/>
  <c r="E665" i="10" l="1"/>
  <c r="I637" i="10" s="1"/>
  <c r="S637" i="10" s="1"/>
  <c r="W637" i="10" s="1"/>
  <c r="D664" i="10"/>
  <c r="F664" i="10" s="1"/>
  <c r="I665" i="10" s="1"/>
  <c r="H663" i="10"/>
  <c r="D663" i="10"/>
  <c r="F663" i="10" s="1"/>
  <c r="I664" i="10" s="1"/>
  <c r="H662" i="10"/>
  <c r="D662" i="10"/>
  <c r="F662" i="10" s="1"/>
  <c r="I663" i="10" s="1"/>
  <c r="H661" i="10"/>
  <c r="D661" i="10"/>
  <c r="F661" i="10" s="1"/>
  <c r="I662" i="10" s="1"/>
  <c r="H660" i="10"/>
  <c r="D660" i="10"/>
  <c r="F660" i="10" s="1"/>
  <c r="I661" i="10" s="1"/>
  <c r="H659" i="10"/>
  <c r="D659" i="10"/>
  <c r="F659" i="10" s="1"/>
  <c r="I660" i="10" s="1"/>
  <c r="H658" i="10"/>
  <c r="D658" i="10"/>
  <c r="F658" i="10" s="1"/>
  <c r="I659" i="10" s="1"/>
  <c r="H657" i="10"/>
  <c r="D657" i="10"/>
  <c r="F657" i="10" s="1"/>
  <c r="I658" i="10" s="1"/>
  <c r="H656" i="10"/>
  <c r="D656" i="10"/>
  <c r="F656" i="10" s="1"/>
  <c r="I657" i="10" s="1"/>
  <c r="H655" i="10"/>
  <c r="D655" i="10"/>
  <c r="F655" i="10" s="1"/>
  <c r="I656" i="10" s="1"/>
  <c r="H654" i="10"/>
  <c r="D654" i="10"/>
  <c r="F654" i="10" s="1"/>
  <c r="I655" i="10" s="1"/>
  <c r="H653" i="10"/>
  <c r="D653" i="10"/>
  <c r="F653" i="10" s="1"/>
  <c r="I654" i="10" s="1"/>
  <c r="H652" i="10"/>
  <c r="D652" i="10"/>
  <c r="F652" i="10" s="1"/>
  <c r="I653" i="10" s="1"/>
  <c r="H651" i="10"/>
  <c r="D651" i="10"/>
  <c r="F651" i="10" s="1"/>
  <c r="I652" i="10" s="1"/>
  <c r="H650" i="10"/>
  <c r="D650" i="10"/>
  <c r="F650" i="10" s="1"/>
  <c r="I651" i="10" s="1"/>
  <c r="H649" i="10"/>
  <c r="D649" i="10"/>
  <c r="F649" i="10" s="1"/>
  <c r="I650" i="10" s="1"/>
  <c r="H648" i="10"/>
  <c r="D648" i="10"/>
  <c r="F648" i="10" s="1"/>
  <c r="I649" i="10" s="1"/>
  <c r="H647" i="10"/>
  <c r="D647" i="10"/>
  <c r="F647" i="10" s="1"/>
  <c r="I648" i="10" s="1"/>
  <c r="H646" i="10"/>
  <c r="D646" i="10"/>
  <c r="F646" i="10" s="1"/>
  <c r="I647" i="10" s="1"/>
  <c r="H645" i="10"/>
  <c r="D645" i="10"/>
  <c r="F645" i="10" s="1"/>
  <c r="I646" i="10" s="1"/>
  <c r="H644" i="10"/>
  <c r="D644" i="10"/>
  <c r="F644" i="10" s="1"/>
  <c r="I645" i="10" s="1"/>
  <c r="I643" i="10"/>
  <c r="D643" i="10"/>
  <c r="F643" i="10" s="1"/>
  <c r="H571" i="10"/>
  <c r="H572" i="10"/>
  <c r="H573" i="10"/>
  <c r="H574" i="10"/>
  <c r="H575" i="10"/>
  <c r="H576" i="10"/>
  <c r="H577" i="10"/>
  <c r="H578" i="10"/>
  <c r="H579" i="10"/>
  <c r="H580" i="10"/>
  <c r="H581" i="10"/>
  <c r="H582" i="10"/>
  <c r="H583" i="10"/>
  <c r="H584" i="10"/>
  <c r="H585" i="10"/>
  <c r="H586" i="10"/>
  <c r="H587" i="10"/>
  <c r="H588" i="10"/>
  <c r="D571" i="10"/>
  <c r="F571" i="10" s="1"/>
  <c r="I572" i="10" s="1"/>
  <c r="D572" i="10"/>
  <c r="F572" i="10" s="1"/>
  <c r="I573" i="10" s="1"/>
  <c r="D573" i="10"/>
  <c r="F573" i="10" s="1"/>
  <c r="I574" i="10" s="1"/>
  <c r="D574" i="10"/>
  <c r="F574" i="10" s="1"/>
  <c r="I575" i="10" s="1"/>
  <c r="D575" i="10"/>
  <c r="F575" i="10" s="1"/>
  <c r="I576" i="10" s="1"/>
  <c r="D576" i="10"/>
  <c r="F576" i="10" s="1"/>
  <c r="I577" i="10" s="1"/>
  <c r="D577" i="10"/>
  <c r="F577" i="10" s="1"/>
  <c r="I578" i="10" s="1"/>
  <c r="D578" i="10"/>
  <c r="F578" i="10" s="1"/>
  <c r="I579" i="10" s="1"/>
  <c r="D579" i="10"/>
  <c r="F579" i="10" s="1"/>
  <c r="I580" i="10" s="1"/>
  <c r="D580" i="10"/>
  <c r="F580" i="10" s="1"/>
  <c r="I581" i="10" s="1"/>
  <c r="D581" i="10"/>
  <c r="F581" i="10" s="1"/>
  <c r="I582" i="10" s="1"/>
  <c r="D582" i="10"/>
  <c r="F582" i="10" s="1"/>
  <c r="I583" i="10" s="1"/>
  <c r="D583" i="10"/>
  <c r="F583" i="10" s="1"/>
  <c r="I584" i="10" s="1"/>
  <c r="D584" i="10"/>
  <c r="F584" i="10" s="1"/>
  <c r="I585" i="10" s="1"/>
  <c r="D585" i="10"/>
  <c r="F585" i="10" s="1"/>
  <c r="I586" i="10" s="1"/>
  <c r="D586" i="10"/>
  <c r="F586" i="10" s="1"/>
  <c r="I587" i="10" s="1"/>
  <c r="D587" i="10"/>
  <c r="F587" i="10" s="1"/>
  <c r="I588" i="10" s="1"/>
  <c r="D588" i="10"/>
  <c r="F588" i="10" s="1"/>
  <c r="I589" i="10" s="1"/>
  <c r="D589" i="10"/>
  <c r="F589" i="10" s="1"/>
  <c r="I590" i="10" s="1"/>
  <c r="H570" i="10"/>
  <c r="D570" i="10"/>
  <c r="F570" i="10" s="1"/>
  <c r="I571" i="10" s="1"/>
  <c r="I569" i="10"/>
  <c r="D569" i="10"/>
  <c r="F569" i="10" s="1"/>
  <c r="E559" i="10" l="1"/>
  <c r="I527" i="10" s="1"/>
  <c r="S527" i="10" s="1"/>
  <c r="W527" i="10" s="1"/>
  <c r="H559" i="10"/>
  <c r="H558" i="10"/>
  <c r="D558" i="10"/>
  <c r="F558" i="10" s="1"/>
  <c r="I559" i="10" s="1"/>
  <c r="H557" i="10"/>
  <c r="D557" i="10"/>
  <c r="F557" i="10" s="1"/>
  <c r="I558" i="10" s="1"/>
  <c r="H556" i="10"/>
  <c r="D556" i="10"/>
  <c r="F556" i="10" s="1"/>
  <c r="I557" i="10" s="1"/>
  <c r="H555" i="10"/>
  <c r="D555" i="10"/>
  <c r="F555" i="10" s="1"/>
  <c r="I556" i="10" s="1"/>
  <c r="H554" i="10"/>
  <c r="D554" i="10"/>
  <c r="F554" i="10" s="1"/>
  <c r="I555" i="10" s="1"/>
  <c r="H553" i="10"/>
  <c r="D553" i="10"/>
  <c r="F553" i="10" s="1"/>
  <c r="I554" i="10" s="1"/>
  <c r="H552" i="10"/>
  <c r="D552" i="10"/>
  <c r="F552" i="10" s="1"/>
  <c r="I553" i="10" s="1"/>
  <c r="H551" i="10"/>
  <c r="D551" i="10"/>
  <c r="F551" i="10" s="1"/>
  <c r="I552" i="10" s="1"/>
  <c r="H550" i="10"/>
  <c r="D550" i="10"/>
  <c r="F550" i="10" s="1"/>
  <c r="I551" i="10" s="1"/>
  <c r="H549" i="10"/>
  <c r="D549" i="10"/>
  <c r="F549" i="10" s="1"/>
  <c r="I550" i="10" s="1"/>
  <c r="H548" i="10"/>
  <c r="D548" i="10"/>
  <c r="F548" i="10" s="1"/>
  <c r="I549" i="10" s="1"/>
  <c r="H547" i="10"/>
  <c r="D547" i="10"/>
  <c r="F547" i="10" s="1"/>
  <c r="I548" i="10" s="1"/>
  <c r="H546" i="10"/>
  <c r="D546" i="10"/>
  <c r="F546" i="10" s="1"/>
  <c r="I547" i="10" s="1"/>
  <c r="H545" i="10"/>
  <c r="D545" i="10"/>
  <c r="F545" i="10" s="1"/>
  <c r="I546" i="10" s="1"/>
  <c r="H544" i="10"/>
  <c r="D544" i="10"/>
  <c r="F544" i="10" s="1"/>
  <c r="I545" i="10" s="1"/>
  <c r="H543" i="10"/>
  <c r="D543" i="10"/>
  <c r="F543" i="10" s="1"/>
  <c r="I544" i="10" s="1"/>
  <c r="H542" i="10"/>
  <c r="D542" i="10"/>
  <c r="F542" i="10" s="1"/>
  <c r="I543" i="10" s="1"/>
  <c r="H541" i="10"/>
  <c r="D541" i="10"/>
  <c r="F541" i="10" s="1"/>
  <c r="I542" i="10" s="1"/>
  <c r="H540" i="10"/>
  <c r="D540" i="10"/>
  <c r="F540" i="10" s="1"/>
  <c r="I541" i="10" s="1"/>
  <c r="H539" i="10"/>
  <c r="D539" i="10"/>
  <c r="F539" i="10" s="1"/>
  <c r="I540" i="10" s="1"/>
  <c r="H538" i="10"/>
  <c r="D538" i="10"/>
  <c r="F538" i="10" s="1"/>
  <c r="I539" i="10" s="1"/>
  <c r="H537" i="10"/>
  <c r="D537" i="10"/>
  <c r="F537" i="10" s="1"/>
  <c r="I538" i="10" s="1"/>
  <c r="H536" i="10"/>
  <c r="D536" i="10"/>
  <c r="F536" i="10" s="1"/>
  <c r="I537" i="10" s="1"/>
  <c r="H535" i="10"/>
  <c r="D535" i="10"/>
  <c r="F535" i="10" s="1"/>
  <c r="I536" i="10" s="1"/>
  <c r="H534" i="10"/>
  <c r="D534" i="10"/>
  <c r="F534" i="10" s="1"/>
  <c r="I535" i="10" s="1"/>
  <c r="I533" i="10"/>
  <c r="D533" i="10"/>
  <c r="F533" i="10" s="1"/>
  <c r="E524" i="10" l="1"/>
  <c r="I494" i="10" s="1"/>
  <c r="S494" i="10" s="1"/>
  <c r="W494" i="10" s="1"/>
  <c r="H523" i="10"/>
  <c r="D523" i="10"/>
  <c r="F523" i="10" s="1"/>
  <c r="I524" i="10" s="1"/>
  <c r="H522" i="10"/>
  <c r="D522" i="10"/>
  <c r="F522" i="10" s="1"/>
  <c r="I523" i="10" s="1"/>
  <c r="H521" i="10"/>
  <c r="D521" i="10"/>
  <c r="F521" i="10" s="1"/>
  <c r="I522" i="10" s="1"/>
  <c r="H520" i="10"/>
  <c r="D520" i="10"/>
  <c r="F520" i="10" s="1"/>
  <c r="I521" i="10" s="1"/>
  <c r="H519" i="10"/>
  <c r="D519" i="10"/>
  <c r="F519" i="10" s="1"/>
  <c r="I520" i="10" s="1"/>
  <c r="H518" i="10"/>
  <c r="D518" i="10"/>
  <c r="F518" i="10" s="1"/>
  <c r="I519" i="10" s="1"/>
  <c r="H517" i="10"/>
  <c r="D517" i="10"/>
  <c r="F517" i="10" s="1"/>
  <c r="I518" i="10" s="1"/>
  <c r="H516" i="10"/>
  <c r="D516" i="10"/>
  <c r="F516" i="10" s="1"/>
  <c r="I517" i="10" s="1"/>
  <c r="H515" i="10"/>
  <c r="D515" i="10"/>
  <c r="F515" i="10" s="1"/>
  <c r="I516" i="10" s="1"/>
  <c r="H514" i="10"/>
  <c r="D514" i="10"/>
  <c r="F514" i="10" s="1"/>
  <c r="I515" i="10" s="1"/>
  <c r="H513" i="10"/>
  <c r="D513" i="10"/>
  <c r="F513" i="10" s="1"/>
  <c r="I514" i="10" s="1"/>
  <c r="H512" i="10"/>
  <c r="D512" i="10"/>
  <c r="F512" i="10" s="1"/>
  <c r="I513" i="10" s="1"/>
  <c r="H511" i="10"/>
  <c r="D511" i="10"/>
  <c r="F511" i="10" s="1"/>
  <c r="I512" i="10" s="1"/>
  <c r="H510" i="10"/>
  <c r="D510" i="10"/>
  <c r="F510" i="10" s="1"/>
  <c r="I511" i="10" s="1"/>
  <c r="H509" i="10"/>
  <c r="D509" i="10"/>
  <c r="F509" i="10" s="1"/>
  <c r="I510" i="10" s="1"/>
  <c r="H508" i="10"/>
  <c r="D508" i="10"/>
  <c r="F508" i="10" s="1"/>
  <c r="I509" i="10" s="1"/>
  <c r="H507" i="10"/>
  <c r="D507" i="10"/>
  <c r="F507" i="10" s="1"/>
  <c r="I508" i="10" s="1"/>
  <c r="H506" i="10"/>
  <c r="D506" i="10"/>
  <c r="F506" i="10" s="1"/>
  <c r="I507" i="10" s="1"/>
  <c r="H505" i="10"/>
  <c r="D505" i="10"/>
  <c r="F505" i="10" s="1"/>
  <c r="I506" i="10" s="1"/>
  <c r="H504" i="10"/>
  <c r="D504" i="10"/>
  <c r="F504" i="10" s="1"/>
  <c r="I505" i="10" s="1"/>
  <c r="H503" i="10"/>
  <c r="D503" i="10"/>
  <c r="F503" i="10" s="1"/>
  <c r="I504" i="10" s="1"/>
  <c r="H502" i="10"/>
  <c r="D502" i="10"/>
  <c r="F502" i="10" s="1"/>
  <c r="I503" i="10" s="1"/>
  <c r="H501" i="10"/>
  <c r="D501" i="10"/>
  <c r="F501" i="10" s="1"/>
  <c r="I502" i="10" s="1"/>
  <c r="I500" i="10"/>
  <c r="D500" i="10"/>
  <c r="F500" i="10" s="1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D463" i="10"/>
  <c r="F463" i="10" s="1"/>
  <c r="I464" i="10" s="1"/>
  <c r="D464" i="10"/>
  <c r="F464" i="10" s="1"/>
  <c r="I465" i="10" s="1"/>
  <c r="D465" i="10"/>
  <c r="F465" i="10" s="1"/>
  <c r="I466" i="10" s="1"/>
  <c r="D466" i="10"/>
  <c r="F466" i="10" s="1"/>
  <c r="I467" i="10" s="1"/>
  <c r="D467" i="10"/>
  <c r="F467" i="10" s="1"/>
  <c r="I468" i="10" s="1"/>
  <c r="D468" i="10"/>
  <c r="F468" i="10" s="1"/>
  <c r="I469" i="10" s="1"/>
  <c r="D469" i="10"/>
  <c r="F469" i="10" s="1"/>
  <c r="I470" i="10" s="1"/>
  <c r="D470" i="10"/>
  <c r="F470" i="10" s="1"/>
  <c r="I471" i="10" s="1"/>
  <c r="D471" i="10"/>
  <c r="F471" i="10" s="1"/>
  <c r="I472" i="10" s="1"/>
  <c r="D472" i="10"/>
  <c r="F472" i="10" s="1"/>
  <c r="I473" i="10" s="1"/>
  <c r="D473" i="10"/>
  <c r="F473" i="10" s="1"/>
  <c r="I474" i="10" s="1"/>
  <c r="D474" i="10"/>
  <c r="F474" i="10" s="1"/>
  <c r="I475" i="10" s="1"/>
  <c r="D475" i="10"/>
  <c r="F475" i="10" s="1"/>
  <c r="I476" i="10" s="1"/>
  <c r="D476" i="10"/>
  <c r="F476" i="10" s="1"/>
  <c r="I477" i="10" s="1"/>
  <c r="D477" i="10"/>
  <c r="F477" i="10" s="1"/>
  <c r="I478" i="10" s="1"/>
  <c r="D478" i="10"/>
  <c r="F478" i="10" s="1"/>
  <c r="I479" i="10" s="1"/>
  <c r="D479" i="10"/>
  <c r="F479" i="10" s="1"/>
  <c r="I480" i="10" s="1"/>
  <c r="D480" i="10"/>
  <c r="F480" i="10" s="1"/>
  <c r="I481" i="10" s="1"/>
  <c r="D486" i="10"/>
  <c r="F486" i="10" s="1"/>
  <c r="I487" i="10" s="1"/>
  <c r="D485" i="10"/>
  <c r="F485" i="10" s="1"/>
  <c r="I486" i="10" s="1"/>
  <c r="D484" i="10"/>
  <c r="F484" i="10" s="1"/>
  <c r="I485" i="10" s="1"/>
  <c r="D483" i="10"/>
  <c r="F483" i="10" s="1"/>
  <c r="I484" i="10" s="1"/>
  <c r="D482" i="10"/>
  <c r="F482" i="10" s="1"/>
  <c r="I483" i="10" s="1"/>
  <c r="D481" i="10"/>
  <c r="F481" i="10" s="1"/>
  <c r="I482" i="10" s="1"/>
  <c r="D462" i="10"/>
  <c r="F462" i="10" s="1"/>
  <c r="I463" i="10" s="1"/>
  <c r="D461" i="10"/>
  <c r="F461" i="10" s="1"/>
  <c r="I462" i="10" s="1"/>
  <c r="D460" i="10"/>
  <c r="F460" i="10" s="1"/>
  <c r="I461" i="10" s="1"/>
  <c r="H459" i="10"/>
  <c r="D459" i="10"/>
  <c r="F459" i="10" s="1"/>
  <c r="I460" i="10" s="1"/>
  <c r="I458" i="10"/>
  <c r="D458" i="10"/>
  <c r="F458" i="10" s="1"/>
  <c r="H449" i="10" l="1"/>
  <c r="H448" i="10"/>
  <c r="H447" i="10"/>
  <c r="H446" i="10"/>
  <c r="H445" i="10"/>
  <c r="H444" i="10"/>
  <c r="H443" i="10"/>
  <c r="H442" i="10"/>
  <c r="H441" i="10"/>
  <c r="H440" i="10"/>
  <c r="D440" i="10"/>
  <c r="F440" i="10" s="1"/>
  <c r="I441" i="10" s="1"/>
  <c r="D441" i="10"/>
  <c r="F441" i="10" s="1"/>
  <c r="I442" i="10" s="1"/>
  <c r="D442" i="10"/>
  <c r="F442" i="10" s="1"/>
  <c r="I443" i="10" s="1"/>
  <c r="D443" i="10"/>
  <c r="F443" i="10" s="1"/>
  <c r="I444" i="10" s="1"/>
  <c r="D444" i="10"/>
  <c r="F444" i="10" s="1"/>
  <c r="I445" i="10" s="1"/>
  <c r="D445" i="10"/>
  <c r="F445" i="10" s="1"/>
  <c r="I446" i="10" s="1"/>
  <c r="D446" i="10"/>
  <c r="F446" i="10" s="1"/>
  <c r="I447" i="10" s="1"/>
  <c r="D447" i="10"/>
  <c r="F447" i="10" s="1"/>
  <c r="I448" i="10" s="1"/>
  <c r="D448" i="10"/>
  <c r="F448" i="10" s="1"/>
  <c r="I449" i="10" s="1"/>
  <c r="E449" i="10"/>
  <c r="I418" i="10" s="1"/>
  <c r="S418" i="10" s="1"/>
  <c r="W418" i="10" s="1"/>
  <c r="H439" i="10"/>
  <c r="D439" i="10"/>
  <c r="F439" i="10" s="1"/>
  <c r="I440" i="10" s="1"/>
  <c r="H438" i="10"/>
  <c r="D438" i="10"/>
  <c r="F438" i="10" s="1"/>
  <c r="I439" i="10" s="1"/>
  <c r="H437" i="10"/>
  <c r="D437" i="10"/>
  <c r="F437" i="10" s="1"/>
  <c r="I438" i="10" s="1"/>
  <c r="H436" i="10"/>
  <c r="D436" i="10"/>
  <c r="F436" i="10" s="1"/>
  <c r="I437" i="10" s="1"/>
  <c r="H435" i="10"/>
  <c r="D435" i="10"/>
  <c r="F435" i="10" s="1"/>
  <c r="I436" i="10" s="1"/>
  <c r="H434" i="10"/>
  <c r="D434" i="10"/>
  <c r="F434" i="10" s="1"/>
  <c r="I435" i="10" s="1"/>
  <c r="H433" i="10"/>
  <c r="D433" i="10"/>
  <c r="F433" i="10" s="1"/>
  <c r="I434" i="10" s="1"/>
  <c r="H432" i="10"/>
  <c r="D432" i="10"/>
  <c r="F432" i="10" s="1"/>
  <c r="I433" i="10" s="1"/>
  <c r="H431" i="10"/>
  <c r="D431" i="10"/>
  <c r="F431" i="10" s="1"/>
  <c r="I432" i="10" s="1"/>
  <c r="H430" i="10"/>
  <c r="D430" i="10"/>
  <c r="F430" i="10" s="1"/>
  <c r="I431" i="10" s="1"/>
  <c r="H429" i="10"/>
  <c r="D429" i="10"/>
  <c r="F429" i="10" s="1"/>
  <c r="I430" i="10" s="1"/>
  <c r="H428" i="10"/>
  <c r="D428" i="10"/>
  <c r="F428" i="10" s="1"/>
  <c r="I429" i="10" s="1"/>
  <c r="H427" i="10"/>
  <c r="D427" i="10"/>
  <c r="F427" i="10" s="1"/>
  <c r="I428" i="10" s="1"/>
  <c r="H426" i="10"/>
  <c r="D426" i="10"/>
  <c r="F426" i="10" s="1"/>
  <c r="I427" i="10" s="1"/>
  <c r="H425" i="10"/>
  <c r="D425" i="10"/>
  <c r="F425" i="10" s="1"/>
  <c r="I426" i="10" s="1"/>
  <c r="I424" i="10"/>
  <c r="D424" i="10"/>
  <c r="F424" i="10" s="1"/>
  <c r="E415" i="10" l="1"/>
  <c r="I391" i="10" s="1"/>
  <c r="S391" i="10" s="1"/>
  <c r="W391" i="10" s="1"/>
  <c r="H414" i="10"/>
  <c r="D414" i="10"/>
  <c r="F414" i="10" s="1"/>
  <c r="I415" i="10" s="1"/>
  <c r="H413" i="10"/>
  <c r="D413" i="10"/>
  <c r="F413" i="10" s="1"/>
  <c r="I414" i="10" s="1"/>
  <c r="H412" i="10"/>
  <c r="D412" i="10"/>
  <c r="F412" i="10" s="1"/>
  <c r="I413" i="10" s="1"/>
  <c r="H411" i="10"/>
  <c r="D411" i="10"/>
  <c r="F411" i="10" s="1"/>
  <c r="I412" i="10" s="1"/>
  <c r="H410" i="10"/>
  <c r="D410" i="10"/>
  <c r="F410" i="10" s="1"/>
  <c r="I411" i="10" s="1"/>
  <c r="H409" i="10"/>
  <c r="D409" i="10"/>
  <c r="F409" i="10" s="1"/>
  <c r="I410" i="10" s="1"/>
  <c r="H408" i="10"/>
  <c r="D408" i="10"/>
  <c r="F408" i="10" s="1"/>
  <c r="I409" i="10" s="1"/>
  <c r="H407" i="10"/>
  <c r="D407" i="10"/>
  <c r="F407" i="10" s="1"/>
  <c r="I408" i="10" s="1"/>
  <c r="H406" i="10"/>
  <c r="D406" i="10"/>
  <c r="F406" i="10" s="1"/>
  <c r="I407" i="10" s="1"/>
  <c r="H405" i="10"/>
  <c r="D405" i="10"/>
  <c r="F405" i="10" s="1"/>
  <c r="I406" i="10" s="1"/>
  <c r="H404" i="10"/>
  <c r="D404" i="10"/>
  <c r="F404" i="10" s="1"/>
  <c r="I405" i="10" s="1"/>
  <c r="H403" i="10"/>
  <c r="D403" i="10"/>
  <c r="F403" i="10" s="1"/>
  <c r="I404" i="10" s="1"/>
  <c r="H402" i="10"/>
  <c r="D402" i="10"/>
  <c r="F402" i="10" s="1"/>
  <c r="I403" i="10" s="1"/>
  <c r="H401" i="10"/>
  <c r="D401" i="10"/>
  <c r="F401" i="10" s="1"/>
  <c r="I402" i="10" s="1"/>
  <c r="H400" i="10"/>
  <c r="D400" i="10"/>
  <c r="F400" i="10" s="1"/>
  <c r="I401" i="10" s="1"/>
  <c r="H399" i="10"/>
  <c r="D399" i="10"/>
  <c r="F399" i="10" s="1"/>
  <c r="I400" i="10" s="1"/>
  <c r="H398" i="10"/>
  <c r="D398" i="10"/>
  <c r="I397" i="10"/>
  <c r="D397" i="10"/>
  <c r="F397" i="10" s="1"/>
  <c r="F398" i="10" l="1"/>
  <c r="I399" i="10" s="1"/>
  <c r="I363" i="10" l="1"/>
  <c r="S363" i="10" s="1"/>
  <c r="W363" i="10" s="1"/>
  <c r="D386" i="10"/>
  <c r="F386" i="10" s="1"/>
  <c r="I387" i="10" s="1"/>
  <c r="H385" i="10"/>
  <c r="D385" i="10"/>
  <c r="F385" i="10" s="1"/>
  <c r="I386" i="10" s="1"/>
  <c r="H384" i="10"/>
  <c r="D384" i="10"/>
  <c r="F384" i="10" s="1"/>
  <c r="I385" i="10" s="1"/>
  <c r="H383" i="10"/>
  <c r="D383" i="10"/>
  <c r="F383" i="10" s="1"/>
  <c r="I384" i="10" s="1"/>
  <c r="H382" i="10"/>
  <c r="D382" i="10"/>
  <c r="F382" i="10" s="1"/>
  <c r="I383" i="10" s="1"/>
  <c r="H381" i="10"/>
  <c r="D381" i="10"/>
  <c r="F381" i="10" s="1"/>
  <c r="I382" i="10" s="1"/>
  <c r="H380" i="10"/>
  <c r="D380" i="10"/>
  <c r="F380" i="10" s="1"/>
  <c r="I381" i="10" s="1"/>
  <c r="H379" i="10"/>
  <c r="D379" i="10"/>
  <c r="F379" i="10" s="1"/>
  <c r="I380" i="10" s="1"/>
  <c r="H378" i="10"/>
  <c r="D378" i="10"/>
  <c r="F378" i="10" s="1"/>
  <c r="I379" i="10" s="1"/>
  <c r="H377" i="10"/>
  <c r="D377" i="10"/>
  <c r="F377" i="10" s="1"/>
  <c r="I378" i="10" s="1"/>
  <c r="H376" i="10"/>
  <c r="D376" i="10"/>
  <c r="F376" i="10" s="1"/>
  <c r="I377" i="10" s="1"/>
  <c r="H375" i="10"/>
  <c r="D375" i="10"/>
  <c r="F375" i="10" s="1"/>
  <c r="I376" i="10" s="1"/>
  <c r="H374" i="10"/>
  <c r="D374" i="10"/>
  <c r="F374" i="10" s="1"/>
  <c r="I375" i="10" s="1"/>
  <c r="H373" i="10"/>
  <c r="D373" i="10"/>
  <c r="F373" i="10" s="1"/>
  <c r="I374" i="10" s="1"/>
  <c r="H372" i="10"/>
  <c r="D372" i="10"/>
  <c r="F372" i="10" s="1"/>
  <c r="I373" i="10" s="1"/>
  <c r="H371" i="10"/>
  <c r="D371" i="10"/>
  <c r="F371" i="10" s="1"/>
  <c r="I372" i="10" s="1"/>
  <c r="H370" i="10"/>
  <c r="D370" i="10"/>
  <c r="F370" i="10" s="1"/>
  <c r="I371" i="10" s="1"/>
  <c r="I369" i="10"/>
  <c r="D369" i="10"/>
  <c r="F369" i="10" s="1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D342" i="10"/>
  <c r="F342" i="10" s="1"/>
  <c r="I343" i="10" s="1"/>
  <c r="D343" i="10"/>
  <c r="F343" i="10" s="1"/>
  <c r="I344" i="10" s="1"/>
  <c r="D344" i="10"/>
  <c r="F344" i="10" s="1"/>
  <c r="I345" i="10" s="1"/>
  <c r="D345" i="10"/>
  <c r="F345" i="10" s="1"/>
  <c r="I346" i="10" s="1"/>
  <c r="D346" i="10"/>
  <c r="F346" i="10" s="1"/>
  <c r="I347" i="10" s="1"/>
  <c r="D347" i="10"/>
  <c r="F347" i="10" s="1"/>
  <c r="I348" i="10" s="1"/>
  <c r="D348" i="10"/>
  <c r="F348" i="10" s="1"/>
  <c r="I349" i="10" s="1"/>
  <c r="D349" i="10"/>
  <c r="F349" i="10" s="1"/>
  <c r="I350" i="10" s="1"/>
  <c r="D350" i="10"/>
  <c r="F350" i="10" s="1"/>
  <c r="I351" i="10" s="1"/>
  <c r="D351" i="10"/>
  <c r="F351" i="10" s="1"/>
  <c r="I352" i="10" s="1"/>
  <c r="D352" i="10"/>
  <c r="F352" i="10" s="1"/>
  <c r="I353" i="10" s="1"/>
  <c r="D353" i="10"/>
  <c r="F353" i="10" s="1"/>
  <c r="I354" i="10" s="1"/>
  <c r="D354" i="10"/>
  <c r="F354" i="10" s="1"/>
  <c r="I355" i="10" s="1"/>
  <c r="E360" i="10" l="1"/>
  <c r="I327" i="10" s="1"/>
  <c r="S327" i="10" s="1"/>
  <c r="W327" i="10" s="1"/>
  <c r="D359" i="10"/>
  <c r="F359" i="10" s="1"/>
  <c r="I360" i="10" s="1"/>
  <c r="D358" i="10"/>
  <c r="F358" i="10" s="1"/>
  <c r="I359" i="10" s="1"/>
  <c r="D357" i="10"/>
  <c r="F357" i="10" s="1"/>
  <c r="I358" i="10" s="1"/>
  <c r="D356" i="10"/>
  <c r="F356" i="10" s="1"/>
  <c r="I357" i="10" s="1"/>
  <c r="D355" i="10"/>
  <c r="F355" i="10" s="1"/>
  <c r="I356" i="10" s="1"/>
  <c r="H341" i="10"/>
  <c r="D341" i="10"/>
  <c r="F341" i="10" s="1"/>
  <c r="I342" i="10" s="1"/>
  <c r="H340" i="10"/>
  <c r="D340" i="10"/>
  <c r="F340" i="10" s="1"/>
  <c r="I341" i="10" s="1"/>
  <c r="H339" i="10"/>
  <c r="D339" i="10"/>
  <c r="F339" i="10" s="1"/>
  <c r="I340" i="10" s="1"/>
  <c r="H338" i="10"/>
  <c r="D338" i="10"/>
  <c r="F338" i="10" s="1"/>
  <c r="I339" i="10" s="1"/>
  <c r="H337" i="10"/>
  <c r="D337" i="10"/>
  <c r="F337" i="10" s="1"/>
  <c r="I338" i="10" s="1"/>
  <c r="H336" i="10"/>
  <c r="D336" i="10"/>
  <c r="F336" i="10" s="1"/>
  <c r="I337" i="10" s="1"/>
  <c r="H335" i="10"/>
  <c r="D335" i="10"/>
  <c r="F335" i="10" s="1"/>
  <c r="I336" i="10" s="1"/>
  <c r="H334" i="10"/>
  <c r="D334" i="10"/>
  <c r="F334" i="10" s="1"/>
  <c r="I335" i="10" s="1"/>
  <c r="I333" i="10"/>
  <c r="D333" i="10"/>
  <c r="F333" i="10" s="1"/>
  <c r="H324" i="10"/>
  <c r="E324" i="10"/>
  <c r="I293" i="10" s="1"/>
  <c r="S293" i="10" s="1"/>
  <c r="W293" i="10" s="1"/>
  <c r="H323" i="10"/>
  <c r="D323" i="10"/>
  <c r="F323" i="10" s="1"/>
  <c r="I324" i="10" s="1"/>
  <c r="H322" i="10"/>
  <c r="D322" i="10"/>
  <c r="F322" i="10" s="1"/>
  <c r="I323" i="10" s="1"/>
  <c r="H321" i="10"/>
  <c r="D321" i="10"/>
  <c r="F321" i="10" s="1"/>
  <c r="I322" i="10" s="1"/>
  <c r="H320" i="10"/>
  <c r="D320" i="10"/>
  <c r="F320" i="10" s="1"/>
  <c r="I321" i="10" s="1"/>
  <c r="H319" i="10"/>
  <c r="D319" i="10"/>
  <c r="F319" i="10" s="1"/>
  <c r="I320" i="10" s="1"/>
  <c r="H318" i="10"/>
  <c r="D318" i="10"/>
  <c r="F318" i="10" s="1"/>
  <c r="I319" i="10" s="1"/>
  <c r="H317" i="10"/>
  <c r="D317" i="10"/>
  <c r="F317" i="10" s="1"/>
  <c r="I318" i="10" s="1"/>
  <c r="H316" i="10"/>
  <c r="D316" i="10"/>
  <c r="F316" i="10" s="1"/>
  <c r="I317" i="10" s="1"/>
  <c r="H315" i="10"/>
  <c r="D315" i="10"/>
  <c r="F315" i="10" s="1"/>
  <c r="I316" i="10" s="1"/>
  <c r="H314" i="10"/>
  <c r="D314" i="10"/>
  <c r="F314" i="10" s="1"/>
  <c r="I315" i="10" s="1"/>
  <c r="H313" i="10"/>
  <c r="D313" i="10"/>
  <c r="F313" i="10" s="1"/>
  <c r="I314" i="10" s="1"/>
  <c r="H312" i="10"/>
  <c r="D312" i="10"/>
  <c r="F312" i="10" s="1"/>
  <c r="I313" i="10" s="1"/>
  <c r="H311" i="10"/>
  <c r="D311" i="10"/>
  <c r="F311" i="10" s="1"/>
  <c r="I312" i="10" s="1"/>
  <c r="H310" i="10"/>
  <c r="D310" i="10"/>
  <c r="F310" i="10" s="1"/>
  <c r="I311" i="10" s="1"/>
  <c r="H309" i="10"/>
  <c r="D309" i="10"/>
  <c r="F309" i="10" s="1"/>
  <c r="I310" i="10" s="1"/>
  <c r="H308" i="10"/>
  <c r="D308" i="10"/>
  <c r="F308" i="10" s="1"/>
  <c r="I309" i="10" s="1"/>
  <c r="H307" i="10"/>
  <c r="D307" i="10"/>
  <c r="F307" i="10" s="1"/>
  <c r="I308" i="10" s="1"/>
  <c r="H306" i="10"/>
  <c r="D306" i="10"/>
  <c r="F306" i="10" s="1"/>
  <c r="I307" i="10" s="1"/>
  <c r="H305" i="10"/>
  <c r="D305" i="10"/>
  <c r="F305" i="10" s="1"/>
  <c r="I306" i="10" s="1"/>
  <c r="H304" i="10"/>
  <c r="D304" i="10"/>
  <c r="F304" i="10" s="1"/>
  <c r="I305" i="10" s="1"/>
  <c r="H303" i="10"/>
  <c r="D303" i="10"/>
  <c r="F303" i="10" s="1"/>
  <c r="I304" i="10" s="1"/>
  <c r="H302" i="10"/>
  <c r="D302" i="10"/>
  <c r="F302" i="10" s="1"/>
  <c r="I303" i="10" s="1"/>
  <c r="H301" i="10"/>
  <c r="D301" i="10"/>
  <c r="F301" i="10" s="1"/>
  <c r="I302" i="10" s="1"/>
  <c r="H300" i="10"/>
  <c r="D300" i="10"/>
  <c r="F300" i="10" s="1"/>
  <c r="I301" i="10" s="1"/>
  <c r="I299" i="10"/>
  <c r="D299" i="10"/>
  <c r="F299" i="10" s="1"/>
  <c r="I259" i="10" l="1"/>
  <c r="S259" i="10" s="1"/>
  <c r="W259" i="10" s="1"/>
  <c r="H288" i="10"/>
  <c r="D288" i="10"/>
  <c r="F288" i="10" s="1"/>
  <c r="I289" i="10" s="1"/>
  <c r="H287" i="10"/>
  <c r="D287" i="10"/>
  <c r="F287" i="10" s="1"/>
  <c r="I288" i="10" s="1"/>
  <c r="H286" i="10"/>
  <c r="D286" i="10"/>
  <c r="F286" i="10" s="1"/>
  <c r="I287" i="10" s="1"/>
  <c r="H285" i="10"/>
  <c r="D285" i="10"/>
  <c r="F285" i="10" s="1"/>
  <c r="I286" i="10" s="1"/>
  <c r="H284" i="10"/>
  <c r="D284" i="10"/>
  <c r="F284" i="10" s="1"/>
  <c r="I285" i="10" s="1"/>
  <c r="H283" i="10"/>
  <c r="D283" i="10"/>
  <c r="F283" i="10" s="1"/>
  <c r="I284" i="10" s="1"/>
  <c r="H282" i="10"/>
  <c r="D282" i="10"/>
  <c r="F282" i="10" s="1"/>
  <c r="I283" i="10" s="1"/>
  <c r="H281" i="10"/>
  <c r="D281" i="10"/>
  <c r="F281" i="10" s="1"/>
  <c r="I282" i="10" s="1"/>
  <c r="H280" i="10"/>
  <c r="D280" i="10"/>
  <c r="F280" i="10" s="1"/>
  <c r="I281" i="10" s="1"/>
  <c r="H279" i="10"/>
  <c r="D279" i="10"/>
  <c r="F279" i="10" s="1"/>
  <c r="I280" i="10" s="1"/>
  <c r="H278" i="10"/>
  <c r="D278" i="10"/>
  <c r="F278" i="10" s="1"/>
  <c r="I279" i="10" s="1"/>
  <c r="H277" i="10"/>
  <c r="D277" i="10"/>
  <c r="F277" i="10" s="1"/>
  <c r="I278" i="10" s="1"/>
  <c r="H276" i="10"/>
  <c r="D276" i="10"/>
  <c r="F276" i="10" s="1"/>
  <c r="I277" i="10" s="1"/>
  <c r="H275" i="10"/>
  <c r="D275" i="10"/>
  <c r="F275" i="10" s="1"/>
  <c r="I276" i="10" s="1"/>
  <c r="H274" i="10"/>
  <c r="D274" i="10"/>
  <c r="F274" i="10" s="1"/>
  <c r="I275" i="10" s="1"/>
  <c r="H273" i="10"/>
  <c r="D273" i="10"/>
  <c r="F273" i="10" s="1"/>
  <c r="I274" i="10" s="1"/>
  <c r="H272" i="10"/>
  <c r="D272" i="10"/>
  <c r="F272" i="10" s="1"/>
  <c r="I273" i="10" s="1"/>
  <c r="H271" i="10"/>
  <c r="D271" i="10"/>
  <c r="F271" i="10" s="1"/>
  <c r="I272" i="10" s="1"/>
  <c r="H270" i="10"/>
  <c r="D270" i="10"/>
  <c r="F270" i="10" s="1"/>
  <c r="I271" i="10" s="1"/>
  <c r="H269" i="10"/>
  <c r="D269" i="10"/>
  <c r="F269" i="10" s="1"/>
  <c r="I270" i="10" s="1"/>
  <c r="H268" i="10"/>
  <c r="D268" i="10"/>
  <c r="F268" i="10" s="1"/>
  <c r="I269" i="10" s="1"/>
  <c r="H267" i="10"/>
  <c r="D267" i="10"/>
  <c r="F267" i="10" s="1"/>
  <c r="I268" i="10" s="1"/>
  <c r="H266" i="10"/>
  <c r="D266" i="10"/>
  <c r="F266" i="10" s="1"/>
  <c r="I267" i="10" s="1"/>
  <c r="I265" i="10"/>
  <c r="D265" i="10"/>
  <c r="F265" i="10" s="1"/>
  <c r="D255" i="10" l="1"/>
  <c r="F255" i="10" s="1"/>
  <c r="I256" i="10" s="1"/>
  <c r="D254" i="10"/>
  <c r="F254" i="10" s="1"/>
  <c r="I255" i="10" s="1"/>
  <c r="D253" i="10"/>
  <c r="F253" i="10" s="1"/>
  <c r="I254" i="10" s="1"/>
  <c r="D252" i="10"/>
  <c r="F252" i="10" s="1"/>
  <c r="I253" i="10" s="1"/>
  <c r="D251" i="10"/>
  <c r="F251" i="10" s="1"/>
  <c r="I252" i="10" s="1"/>
  <c r="D250" i="10"/>
  <c r="F250" i="10" s="1"/>
  <c r="I251" i="10" s="1"/>
  <c r="D249" i="10"/>
  <c r="F249" i="10" s="1"/>
  <c r="I250" i="10" s="1"/>
  <c r="D248" i="10"/>
  <c r="F248" i="10" s="1"/>
  <c r="I249" i="10" s="1"/>
  <c r="D247" i="10"/>
  <c r="F247" i="10" s="1"/>
  <c r="I248" i="10" s="1"/>
  <c r="D246" i="10"/>
  <c r="F246" i="10" s="1"/>
  <c r="I247" i="10" s="1"/>
  <c r="D245" i="10"/>
  <c r="F245" i="10" s="1"/>
  <c r="I246" i="10" s="1"/>
  <c r="D244" i="10"/>
  <c r="F244" i="10" s="1"/>
  <c r="I245" i="10" s="1"/>
  <c r="H243" i="10"/>
  <c r="D243" i="10"/>
  <c r="F243" i="10" s="1"/>
  <c r="I244" i="10" s="1"/>
  <c r="H242" i="10"/>
  <c r="D242" i="10"/>
  <c r="F242" i="10" s="1"/>
  <c r="I243" i="10" s="1"/>
  <c r="H241" i="10"/>
  <c r="D241" i="10"/>
  <c r="F241" i="10" s="1"/>
  <c r="I242" i="10" s="1"/>
  <c r="H240" i="10"/>
  <c r="D240" i="10"/>
  <c r="F240" i="10" s="1"/>
  <c r="I241" i="10" s="1"/>
  <c r="H239" i="10"/>
  <c r="D239" i="10"/>
  <c r="F239" i="10" s="1"/>
  <c r="I240" i="10" s="1"/>
  <c r="H238" i="10"/>
  <c r="D238" i="10"/>
  <c r="F238" i="10" s="1"/>
  <c r="I239" i="10" s="1"/>
  <c r="H237" i="10"/>
  <c r="D237" i="10"/>
  <c r="F237" i="10" s="1"/>
  <c r="I238" i="10" s="1"/>
  <c r="H236" i="10"/>
  <c r="D236" i="10"/>
  <c r="F236" i="10" s="1"/>
  <c r="I237" i="10" s="1"/>
  <c r="H235" i="10"/>
  <c r="D235" i="10"/>
  <c r="F235" i="10" s="1"/>
  <c r="I236" i="10" s="1"/>
  <c r="H234" i="10"/>
  <c r="D234" i="10"/>
  <c r="F234" i="10" s="1"/>
  <c r="I235" i="10" s="1"/>
  <c r="H233" i="10"/>
  <c r="D233" i="10"/>
  <c r="F233" i="10" s="1"/>
  <c r="I234" i="10" s="1"/>
  <c r="H232" i="10"/>
  <c r="D232" i="10"/>
  <c r="F232" i="10" s="1"/>
  <c r="I233" i="10" s="1"/>
  <c r="I231" i="10"/>
  <c r="D231" i="10"/>
  <c r="F231" i="10" s="1"/>
  <c r="H217" i="10" l="1"/>
  <c r="D217" i="10"/>
  <c r="F217" i="10" s="1"/>
  <c r="I218" i="10" s="1"/>
  <c r="H216" i="10"/>
  <c r="D216" i="10"/>
  <c r="F216" i="10" s="1"/>
  <c r="I217" i="10" s="1"/>
  <c r="H215" i="10"/>
  <c r="D215" i="10"/>
  <c r="F215" i="10" s="1"/>
  <c r="I216" i="10" s="1"/>
  <c r="H214" i="10"/>
  <c r="D214" i="10"/>
  <c r="F214" i="10" s="1"/>
  <c r="I215" i="10" s="1"/>
  <c r="H213" i="10"/>
  <c r="D213" i="10"/>
  <c r="F213" i="10" s="1"/>
  <c r="I214" i="10" s="1"/>
  <c r="H212" i="10"/>
  <c r="D212" i="10"/>
  <c r="F212" i="10" s="1"/>
  <c r="I213" i="10" s="1"/>
  <c r="H211" i="10"/>
  <c r="D211" i="10"/>
  <c r="F211" i="10" s="1"/>
  <c r="I212" i="10" s="1"/>
  <c r="H210" i="10"/>
  <c r="D210" i="10"/>
  <c r="F210" i="10" s="1"/>
  <c r="I211" i="10" s="1"/>
  <c r="H209" i="10"/>
  <c r="D209" i="10"/>
  <c r="F209" i="10" s="1"/>
  <c r="I210" i="10" s="1"/>
  <c r="H208" i="10"/>
  <c r="D208" i="10"/>
  <c r="F208" i="10" s="1"/>
  <c r="I209" i="10" s="1"/>
  <c r="H207" i="10"/>
  <c r="D207" i="10"/>
  <c r="F207" i="10" s="1"/>
  <c r="I208" i="10" s="1"/>
  <c r="H206" i="10"/>
  <c r="D206" i="10"/>
  <c r="F206" i="10" s="1"/>
  <c r="I207" i="10" s="1"/>
  <c r="H205" i="10"/>
  <c r="D205" i="10"/>
  <c r="F205" i="10" s="1"/>
  <c r="I206" i="10" s="1"/>
  <c r="H204" i="10"/>
  <c r="D204" i="10"/>
  <c r="F204" i="10" s="1"/>
  <c r="I205" i="10" s="1"/>
  <c r="H203" i="10"/>
  <c r="D203" i="10"/>
  <c r="F203" i="10" s="1"/>
  <c r="I204" i="10" s="1"/>
  <c r="H202" i="10"/>
  <c r="D202" i="10"/>
  <c r="F202" i="10" s="1"/>
  <c r="I203" i="10" s="1"/>
  <c r="H201" i="10"/>
  <c r="D201" i="10"/>
  <c r="F201" i="10" s="1"/>
  <c r="I202" i="10" s="1"/>
  <c r="H200" i="10"/>
  <c r="D200" i="10"/>
  <c r="F200" i="10" s="1"/>
  <c r="I201" i="10" s="1"/>
  <c r="H199" i="10"/>
  <c r="D199" i="10"/>
  <c r="F199" i="10" s="1"/>
  <c r="I200" i="10" s="1"/>
  <c r="H198" i="10"/>
  <c r="D198" i="10"/>
  <c r="F198" i="10" s="1"/>
  <c r="I199" i="10" s="1"/>
  <c r="H197" i="10"/>
  <c r="D197" i="10"/>
  <c r="F197" i="10" s="1"/>
  <c r="I198" i="10" s="1"/>
  <c r="H196" i="10"/>
  <c r="D196" i="10"/>
  <c r="F196" i="10" s="1"/>
  <c r="I197" i="10" s="1"/>
  <c r="H195" i="10"/>
  <c r="D195" i="10"/>
  <c r="F195" i="10" s="1"/>
  <c r="I196" i="10" s="1"/>
  <c r="H194" i="10"/>
  <c r="D194" i="10"/>
  <c r="F194" i="10" s="1"/>
  <c r="I195" i="10" s="1"/>
  <c r="I193" i="10"/>
  <c r="D193" i="10"/>
  <c r="F193" i="10" s="1"/>
  <c r="D171" i="10"/>
  <c r="F171" i="10" s="1"/>
  <c r="I172" i="10" s="1"/>
  <c r="D170" i="10"/>
  <c r="F170" i="10" s="1"/>
  <c r="I171" i="10" s="1"/>
  <c r="D169" i="10"/>
  <c r="F169" i="10" s="1"/>
  <c r="I170" i="10" s="1"/>
  <c r="D168" i="10"/>
  <c r="F168" i="10" s="1"/>
  <c r="I169" i="10" s="1"/>
  <c r="D167" i="10"/>
  <c r="F167" i="10" s="1"/>
  <c r="I168" i="10" s="1"/>
  <c r="D166" i="10"/>
  <c r="F166" i="10" s="1"/>
  <c r="I167" i="10" s="1"/>
  <c r="H165" i="10"/>
  <c r="D165" i="10"/>
  <c r="F165" i="10" s="1"/>
  <c r="I166" i="10" s="1"/>
  <c r="H164" i="10"/>
  <c r="D164" i="10"/>
  <c r="F164" i="10" s="1"/>
  <c r="I165" i="10" s="1"/>
  <c r="H163" i="10"/>
  <c r="D163" i="10"/>
  <c r="F163" i="10" s="1"/>
  <c r="I164" i="10" s="1"/>
  <c r="H162" i="10"/>
  <c r="D162" i="10"/>
  <c r="F162" i="10" s="1"/>
  <c r="I163" i="10" s="1"/>
  <c r="H161" i="10"/>
  <c r="D161" i="10"/>
  <c r="F161" i="10" s="1"/>
  <c r="I162" i="10" s="1"/>
  <c r="H160" i="10"/>
  <c r="D160" i="10"/>
  <c r="F160" i="10" s="1"/>
  <c r="I161" i="10" s="1"/>
  <c r="I159" i="10"/>
  <c r="D159" i="10"/>
  <c r="F159" i="10" s="1"/>
  <c r="H123" i="10" l="1"/>
  <c r="D123" i="10"/>
  <c r="F123" i="10" s="1"/>
  <c r="I124" i="10" s="1"/>
  <c r="H122" i="10"/>
  <c r="D122" i="10"/>
  <c r="F122" i="10" s="1"/>
  <c r="I123" i="10" s="1"/>
  <c r="H121" i="10"/>
  <c r="D121" i="10"/>
  <c r="F121" i="10" s="1"/>
  <c r="I122" i="10" s="1"/>
  <c r="H120" i="10"/>
  <c r="D120" i="10"/>
  <c r="F120" i="10" s="1"/>
  <c r="I121" i="10" s="1"/>
  <c r="H119" i="10"/>
  <c r="D119" i="10"/>
  <c r="F119" i="10" s="1"/>
  <c r="I120" i="10" s="1"/>
  <c r="H118" i="10"/>
  <c r="D118" i="10"/>
  <c r="F118" i="10" s="1"/>
  <c r="I119" i="10" s="1"/>
  <c r="H117" i="10"/>
  <c r="D117" i="10"/>
  <c r="F117" i="10" s="1"/>
  <c r="I118" i="10" s="1"/>
  <c r="H116" i="10"/>
  <c r="D116" i="10"/>
  <c r="F116" i="10" s="1"/>
  <c r="I117" i="10" s="1"/>
  <c r="H115" i="10"/>
  <c r="D115" i="10"/>
  <c r="F115" i="10" s="1"/>
  <c r="I116" i="10" s="1"/>
  <c r="H114" i="10"/>
  <c r="D114" i="10"/>
  <c r="F114" i="10" s="1"/>
  <c r="I115" i="10" s="1"/>
  <c r="H113" i="10"/>
  <c r="D113" i="10"/>
  <c r="F113" i="10" s="1"/>
  <c r="I114" i="10" s="1"/>
  <c r="H112" i="10"/>
  <c r="D112" i="10"/>
  <c r="F112" i="10" s="1"/>
  <c r="I113" i="10" s="1"/>
  <c r="H111" i="10"/>
  <c r="D111" i="10"/>
  <c r="F111" i="10" s="1"/>
  <c r="I112" i="10" s="1"/>
  <c r="H110" i="10"/>
  <c r="D110" i="10"/>
  <c r="F110" i="10" s="1"/>
  <c r="I111" i="10" s="1"/>
  <c r="H109" i="10"/>
  <c r="D109" i="10"/>
  <c r="F109" i="10" s="1"/>
  <c r="I110" i="10" s="1"/>
  <c r="I108" i="10"/>
  <c r="D108" i="10"/>
  <c r="F108" i="10" s="1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61" i="10"/>
  <c r="D61" i="10"/>
  <c r="F61" i="10" s="1"/>
  <c r="I62" i="10" s="1"/>
  <c r="D62" i="10"/>
  <c r="F62" i="10" s="1"/>
  <c r="I63" i="10" s="1"/>
  <c r="D63" i="10"/>
  <c r="F63" i="10" s="1"/>
  <c r="I64" i="10" s="1"/>
  <c r="D64" i="10"/>
  <c r="F64" i="10" s="1"/>
  <c r="I65" i="10" s="1"/>
  <c r="D65" i="10"/>
  <c r="F65" i="10" s="1"/>
  <c r="I66" i="10" s="1"/>
  <c r="D66" i="10"/>
  <c r="F66" i="10" s="1"/>
  <c r="I67" i="10" s="1"/>
  <c r="D67" i="10"/>
  <c r="F67" i="10" s="1"/>
  <c r="I68" i="10" s="1"/>
  <c r="D68" i="10"/>
  <c r="F68" i="10" s="1"/>
  <c r="I69" i="10" s="1"/>
  <c r="D69" i="10"/>
  <c r="F69" i="10" s="1"/>
  <c r="I70" i="10" s="1"/>
  <c r="D70" i="10"/>
  <c r="F70" i="10" s="1"/>
  <c r="I71" i="10" s="1"/>
  <c r="D71" i="10"/>
  <c r="F71" i="10" s="1"/>
  <c r="I72" i="10" s="1"/>
  <c r="D72" i="10"/>
  <c r="F72" i="10" s="1"/>
  <c r="I73" i="10" s="1"/>
  <c r="D73" i="10"/>
  <c r="F73" i="10" s="1"/>
  <c r="I74" i="10" s="1"/>
  <c r="D74" i="10"/>
  <c r="F74" i="10" s="1"/>
  <c r="I75" i="10" s="1"/>
  <c r="D75" i="10"/>
  <c r="F75" i="10" s="1"/>
  <c r="I76" i="10" s="1"/>
  <c r="D76" i="10"/>
  <c r="F76" i="10" s="1"/>
  <c r="I77" i="10" s="1"/>
  <c r="D77" i="10"/>
  <c r="F77" i="10" s="1"/>
  <c r="I78" i="10" s="1"/>
  <c r="I60" i="10" l="1"/>
  <c r="D60" i="10"/>
  <c r="F60" i="10" l="1"/>
  <c r="H48" i="10"/>
  <c r="D48" i="10"/>
  <c r="F48" i="10" s="1"/>
  <c r="I49" i="10" s="1"/>
  <c r="H47" i="10"/>
  <c r="D47" i="10"/>
  <c r="F47" i="10" s="1"/>
  <c r="I48" i="10" s="1"/>
  <c r="H46" i="10"/>
  <c r="D46" i="10"/>
  <c r="F46" i="10" s="1"/>
  <c r="I47" i="10" s="1"/>
  <c r="H45" i="10"/>
  <c r="D45" i="10"/>
  <c r="F45" i="10" s="1"/>
  <c r="I46" i="10" s="1"/>
  <c r="H44" i="10"/>
  <c r="D44" i="10"/>
  <c r="F44" i="10" s="1"/>
  <c r="I45" i="10" s="1"/>
  <c r="H43" i="10"/>
  <c r="D43" i="10"/>
  <c r="F43" i="10" s="1"/>
  <c r="I44" i="10" s="1"/>
  <c r="H42" i="10"/>
  <c r="D42" i="10"/>
  <c r="F42" i="10" s="1"/>
  <c r="I43" i="10" s="1"/>
  <c r="H41" i="10"/>
  <c r="D41" i="10"/>
  <c r="F41" i="10" s="1"/>
  <c r="I42" i="10" s="1"/>
  <c r="H40" i="10"/>
  <c r="D40" i="10"/>
  <c r="F40" i="10" s="1"/>
  <c r="I41" i="10" s="1"/>
  <c r="H39" i="10"/>
  <c r="D39" i="10"/>
  <c r="F39" i="10" s="1"/>
  <c r="I40" i="10" s="1"/>
  <c r="H38" i="10"/>
  <c r="D38" i="10"/>
  <c r="F38" i="10" s="1"/>
  <c r="I39" i="10" s="1"/>
  <c r="H37" i="10"/>
  <c r="D37" i="10"/>
  <c r="F37" i="10" s="1"/>
  <c r="I38" i="10" s="1"/>
  <c r="I36" i="10"/>
  <c r="D36" i="10"/>
  <c r="F36" i="10" s="1"/>
  <c r="I37" i="10" s="1"/>
  <c r="H15" i="10" l="1"/>
  <c r="H16" i="10"/>
  <c r="D25" i="10"/>
  <c r="F25" i="10" s="1"/>
  <c r="I26" i="10" s="1"/>
  <c r="D24" i="10"/>
  <c r="F24" i="10" s="1"/>
  <c r="I25" i="10" s="1"/>
  <c r="D23" i="10"/>
  <c r="F23" i="10" s="1"/>
  <c r="I24" i="10" s="1"/>
  <c r="D22" i="10"/>
  <c r="F22" i="10" s="1"/>
  <c r="I23" i="10" s="1"/>
  <c r="D21" i="10"/>
  <c r="F21" i="10" s="1"/>
  <c r="I22" i="10" s="1"/>
  <c r="D20" i="10"/>
  <c r="F20" i="10" s="1"/>
  <c r="I21" i="10" s="1"/>
  <c r="D19" i="10"/>
  <c r="F19" i="10" s="1"/>
  <c r="I20" i="10" s="1"/>
  <c r="D18" i="10"/>
  <c r="F18" i="10" s="1"/>
  <c r="D17" i="10"/>
  <c r="F17" i="10" s="1"/>
  <c r="I18" i="10" s="1"/>
  <c r="D16" i="10"/>
  <c r="F16" i="10" s="1"/>
  <c r="I17" i="10" s="1"/>
  <c r="D15" i="10"/>
  <c r="F15" i="10" s="1"/>
  <c r="I16" i="10" s="1"/>
  <c r="D14" i="10"/>
  <c r="I11" i="10" l="1"/>
  <c r="I19" i="10"/>
  <c r="F14" i="10"/>
  <c r="I15" i="10" s="1"/>
  <c r="S401" i="10" l="1"/>
  <c r="S393" i="10" s="1"/>
  <c r="S373" i="10"/>
  <c r="S365" i="10" s="1"/>
  <c r="S198" i="10"/>
  <c r="S184" i="10"/>
  <c r="S38" i="10"/>
  <c r="S99" i="10"/>
  <c r="S56" i="10" s="1"/>
  <c r="S24" i="10"/>
  <c r="S148" i="10"/>
  <c r="S104" i="10" s="1"/>
  <c r="C8" i="18"/>
  <c r="C5" i="18" l="1"/>
  <c r="C7" i="18" l="1"/>
  <c r="C9" i="18" s="1"/>
  <c r="C124" i="17" l="1"/>
  <c r="C123" i="17"/>
  <c r="C122" i="17"/>
  <c r="C121" i="17"/>
  <c r="C120" i="17"/>
  <c r="C105" i="17"/>
  <c r="C106" i="17" s="1"/>
  <c r="C86" i="17"/>
  <c r="C117" i="17" l="1"/>
  <c r="I675" i="10" l="1"/>
  <c r="W1743" i="10"/>
  <c r="I1743" i="10"/>
  <c r="W1723" i="10"/>
  <c r="I1723" i="10"/>
  <c r="W1685" i="10"/>
  <c r="I1685" i="10"/>
  <c r="W1609" i="10"/>
  <c r="I1609" i="10"/>
  <c r="W1575" i="10"/>
  <c r="I1575" i="10"/>
  <c r="W1519" i="10"/>
  <c r="I1519" i="10"/>
  <c r="W1488" i="10"/>
  <c r="I1488" i="10"/>
  <c r="W1457" i="10"/>
  <c r="I1457" i="10"/>
  <c r="W1434" i="10"/>
  <c r="I1434" i="10"/>
  <c r="W1413" i="10"/>
  <c r="I1413" i="10"/>
  <c r="W1348" i="10"/>
  <c r="I1348" i="10"/>
  <c r="W1320" i="10"/>
  <c r="I1320" i="10"/>
  <c r="W1275" i="10"/>
  <c r="I1275" i="10"/>
  <c r="W1242" i="10"/>
  <c r="I1242" i="10"/>
  <c r="W1182" i="10"/>
  <c r="W1208" i="10"/>
  <c r="I1208" i="10"/>
  <c r="I1182" i="10"/>
  <c r="W1154" i="10"/>
  <c r="I1154" i="10"/>
  <c r="W1121" i="10"/>
  <c r="I1121" i="10"/>
  <c r="W1096" i="10"/>
  <c r="I1096" i="10"/>
  <c r="W1059" i="10"/>
  <c r="I1059" i="10"/>
  <c r="W1023" i="10"/>
  <c r="I1023" i="10"/>
  <c r="W973" i="10"/>
  <c r="I973" i="10"/>
  <c r="W935" i="10"/>
  <c r="I935" i="10"/>
  <c r="W906" i="10"/>
  <c r="I906" i="10"/>
  <c r="W872" i="10"/>
  <c r="I872" i="10"/>
  <c r="W840" i="10"/>
  <c r="I840" i="10"/>
  <c r="W786" i="10"/>
  <c r="I786" i="10"/>
  <c r="W748" i="10"/>
  <c r="I748" i="10"/>
  <c r="W711" i="10"/>
  <c r="I711" i="10"/>
  <c r="W675" i="10"/>
  <c r="W644" i="10"/>
  <c r="I644" i="10"/>
  <c r="W570" i="10"/>
  <c r="I570" i="10"/>
  <c r="W534" i="10"/>
  <c r="I534" i="10"/>
  <c r="W501" i="10"/>
  <c r="I501" i="10"/>
  <c r="W459" i="10"/>
  <c r="I459" i="10"/>
  <c r="W425" i="10"/>
  <c r="I425" i="10"/>
  <c r="I398" i="10"/>
  <c r="W398" i="10"/>
  <c r="W370" i="10"/>
  <c r="I370" i="10"/>
  <c r="W300" i="10"/>
  <c r="I300" i="10"/>
  <c r="W334" i="10"/>
  <c r="I334" i="10"/>
  <c r="W266" i="10"/>
  <c r="I266" i="10"/>
  <c r="W232" i="10"/>
  <c r="I232" i="10"/>
  <c r="W194" i="10"/>
  <c r="I194" i="10"/>
  <c r="W160" i="10"/>
  <c r="I160" i="10"/>
  <c r="W61" i="10"/>
  <c r="W109" i="10"/>
  <c r="I109" i="10"/>
  <c r="I61" i="10"/>
  <c r="W37" i="10"/>
  <c r="W15" i="10"/>
  <c r="I1629" i="10" l="1"/>
  <c r="I1546" i="10"/>
  <c r="I1448" i="10"/>
  <c r="I1429" i="10" s="1"/>
  <c r="D1427" i="10" s="1"/>
  <c r="I1266" i="10"/>
  <c r="I1237" i="10" s="1"/>
  <c r="I1294" i="10"/>
  <c r="I1199" i="10"/>
  <c r="I1177" i="10" s="1"/>
  <c r="I1173" i="10"/>
  <c r="I1149" i="10" s="1"/>
  <c r="D1147" i="10" s="1"/>
  <c r="I1087" i="10"/>
  <c r="I1054" i="10" s="1"/>
  <c r="D1052" i="10" s="1"/>
  <c r="I1145" i="10"/>
  <c r="I1116" i="10" s="1"/>
  <c r="D1114" i="10" s="1"/>
  <c r="I1001" i="10"/>
  <c r="I923" i="10"/>
  <c r="I863" i="10"/>
  <c r="I835" i="10" s="1"/>
  <c r="D833" i="10" s="1"/>
  <c r="I812" i="10"/>
  <c r="I781" i="10" s="1"/>
  <c r="D779" i="10" s="1"/>
  <c r="I777" i="10"/>
  <c r="I702" i="10"/>
  <c r="I670" i="10" s="1"/>
  <c r="D668" i="10" s="1"/>
  <c r="I488" i="10"/>
  <c r="I591" i="10"/>
  <c r="I565" i="10" s="1"/>
  <c r="D563" i="10" s="1"/>
  <c r="I560" i="10"/>
  <c r="I389" i="10"/>
  <c r="I365" i="10" s="1"/>
  <c r="D363" i="10" s="1"/>
  <c r="I291" i="10"/>
  <c r="I261" i="10" s="1"/>
  <c r="I51" i="10"/>
  <c r="I126" i="10"/>
  <c r="I28" i="10"/>
  <c r="I10" i="10" s="1"/>
  <c r="I219" i="10"/>
  <c r="I173" i="10"/>
  <c r="I155" i="10" s="1"/>
  <c r="I79" i="10"/>
  <c r="I1769" i="10"/>
  <c r="I1738" i="10" s="1"/>
  <c r="D1736" i="10" s="1"/>
  <c r="I1734" i="10"/>
  <c r="I1718" i="10" s="1"/>
  <c r="D1716" i="10" s="1"/>
  <c r="I1714" i="10"/>
  <c r="I1680" i="10" s="1"/>
  <c r="D1678" i="10" s="1"/>
  <c r="I1600" i="10"/>
  <c r="I1570" i="10" s="1"/>
  <c r="D1568" i="10" s="1"/>
  <c r="I1510" i="10"/>
  <c r="I1483" i="10" s="1"/>
  <c r="D1481" i="10" s="1"/>
  <c r="I1479" i="10"/>
  <c r="I1452" i="10" s="1"/>
  <c r="I1425" i="10"/>
  <c r="I1408" i="10" s="1"/>
  <c r="D1406" i="10" s="1"/>
  <c r="I1370" i="10"/>
  <c r="I1343" i="10" s="1"/>
  <c r="D1341" i="10" s="1"/>
  <c r="I1339" i="10"/>
  <c r="I1315" i="10" s="1"/>
  <c r="D1313" i="10" s="1"/>
  <c r="I1233" i="10"/>
  <c r="I1203" i="10" s="1"/>
  <c r="D1201" i="10" s="1"/>
  <c r="I1112" i="10"/>
  <c r="I1091" i="10" s="1"/>
  <c r="D1089" i="10" s="1"/>
  <c r="I1050" i="10"/>
  <c r="I1018" i="10" s="1"/>
  <c r="D1016" i="10" s="1"/>
  <c r="I964" i="10"/>
  <c r="I930" i="10" s="1"/>
  <c r="D928" i="10" s="1"/>
  <c r="I897" i="10"/>
  <c r="I867" i="10" s="1"/>
  <c r="D865" i="10" s="1"/>
  <c r="I739" i="10"/>
  <c r="I706" i="10" s="1"/>
  <c r="D704" i="10" s="1"/>
  <c r="I666" i="10"/>
  <c r="I639" i="10" s="1"/>
  <c r="D637" i="10" s="1"/>
  <c r="I416" i="10"/>
  <c r="I393" i="10" s="1"/>
  <c r="D391" i="10" s="1"/>
  <c r="I450" i="10"/>
  <c r="I420" i="10" s="1"/>
  <c r="D418" i="10" s="1"/>
  <c r="I361" i="10"/>
  <c r="I329" i="10" s="1"/>
  <c r="D327" i="10" s="1"/>
  <c r="I325" i="10"/>
  <c r="I295" i="10" s="1"/>
  <c r="D293" i="10" s="1"/>
  <c r="I257" i="10"/>
  <c r="I227" i="10" s="1"/>
  <c r="D1175" i="10" l="1"/>
  <c r="D50" i="4" s="1"/>
  <c r="W571" i="10"/>
  <c r="W572" i="10" s="1"/>
  <c r="X572" i="10" s="1"/>
  <c r="F563" i="10" s="1"/>
  <c r="D34" i="4"/>
  <c r="W841" i="10"/>
  <c r="W842" i="10" s="1"/>
  <c r="X842" i="10" s="1"/>
  <c r="F833" i="10" s="1"/>
  <c r="D40" i="4"/>
  <c r="W1097" i="10"/>
  <c r="W1098" i="10" s="1"/>
  <c r="X1098" i="10" s="1"/>
  <c r="F1089" i="10" s="1"/>
  <c r="D47" i="4"/>
  <c r="W1209" i="10"/>
  <c r="W1210" i="10" s="1"/>
  <c r="X1210" i="10" s="1"/>
  <c r="F1201" i="10" s="1"/>
  <c r="D51" i="4"/>
  <c r="W1489" i="10"/>
  <c r="W1490" i="10" s="1"/>
  <c r="X1490" i="10" s="1"/>
  <c r="F1481" i="10" s="1"/>
  <c r="D59" i="4"/>
  <c r="W371" i="10"/>
  <c r="W372" i="10" s="1"/>
  <c r="X372" i="10" s="1"/>
  <c r="F363" i="10" s="1"/>
  <c r="D28" i="4"/>
  <c r="W676" i="10"/>
  <c r="W677" i="10" s="1"/>
  <c r="X677" i="10" s="1"/>
  <c r="F668" i="10" s="1"/>
  <c r="D36" i="4"/>
  <c r="W873" i="10"/>
  <c r="W874" i="10" s="1"/>
  <c r="X874" i="10" s="1"/>
  <c r="F865" i="10" s="1"/>
  <c r="D41" i="4"/>
  <c r="W1122" i="10"/>
  <c r="W1123" i="10" s="1"/>
  <c r="X1123" i="10" s="1"/>
  <c r="F1114" i="10" s="1"/>
  <c r="D48" i="4"/>
  <c r="W1414" i="10"/>
  <c r="W1415" i="10" s="1"/>
  <c r="X1415" i="10" s="1"/>
  <c r="F1406" i="10" s="1"/>
  <c r="D56" i="4"/>
  <c r="W1724" i="10"/>
  <c r="W1725" i="10" s="1"/>
  <c r="X1725" i="10" s="1"/>
  <c r="F1716" i="10" s="1"/>
  <c r="D64" i="4"/>
  <c r="W301" i="10"/>
  <c r="W302" i="10" s="1"/>
  <c r="X302" i="10" s="1"/>
  <c r="F293" i="10" s="1"/>
  <c r="D26" i="4"/>
  <c r="W399" i="10"/>
  <c r="W400" i="10" s="1"/>
  <c r="X400" i="10" s="1"/>
  <c r="F391" i="10" s="1"/>
  <c r="D29" i="4"/>
  <c r="W1060" i="10"/>
  <c r="W1061" i="10" s="1"/>
  <c r="X1061" i="10" s="1"/>
  <c r="F1052" i="10" s="1"/>
  <c r="D46" i="4"/>
  <c r="W1321" i="10"/>
  <c r="W1322" i="10" s="1"/>
  <c r="X1322" i="10" s="1"/>
  <c r="F1313" i="10" s="1"/>
  <c r="D54" i="4"/>
  <c r="W335" i="10"/>
  <c r="W336" i="10" s="1"/>
  <c r="X336" i="10" s="1"/>
  <c r="F327" i="10" s="1"/>
  <c r="D27" i="4"/>
  <c r="W645" i="10"/>
  <c r="W646" i="10" s="1"/>
  <c r="X646" i="10" s="1"/>
  <c r="F637" i="10" s="1"/>
  <c r="D35" i="4"/>
  <c r="W936" i="10"/>
  <c r="W937" i="10" s="1"/>
  <c r="X937" i="10" s="1"/>
  <c r="F928" i="10" s="1"/>
  <c r="D43" i="4"/>
  <c r="W1349" i="10"/>
  <c r="W1350" i="10" s="1"/>
  <c r="X1350" i="10" s="1"/>
  <c r="F1341" i="10" s="1"/>
  <c r="D55" i="4"/>
  <c r="W1686" i="10"/>
  <c r="W1687" i="10" s="1"/>
  <c r="X1687" i="10" s="1"/>
  <c r="F1678" i="10" s="1"/>
  <c r="D63" i="4"/>
  <c r="W426" i="10"/>
  <c r="W427" i="10" s="1"/>
  <c r="X427" i="10" s="1"/>
  <c r="F418" i="10" s="1"/>
  <c r="D30" i="4"/>
  <c r="W712" i="10"/>
  <c r="W713" i="10" s="1"/>
  <c r="X713" i="10" s="1"/>
  <c r="F704" i="10" s="1"/>
  <c r="D37" i="4"/>
  <c r="W787" i="10"/>
  <c r="W788" i="10" s="1"/>
  <c r="X788" i="10" s="1"/>
  <c r="F779" i="10" s="1"/>
  <c r="D39" i="4"/>
  <c r="W1024" i="10"/>
  <c r="W1025" i="10" s="1"/>
  <c r="X1025" i="10" s="1"/>
  <c r="F1016" i="10" s="1"/>
  <c r="D45" i="4"/>
  <c r="W1155" i="10"/>
  <c r="W1156" i="10" s="1"/>
  <c r="X1156" i="10" s="1"/>
  <c r="F1147" i="10" s="1"/>
  <c r="D49" i="4"/>
  <c r="W1435" i="10"/>
  <c r="W1436" i="10" s="1"/>
  <c r="X1436" i="10" s="1"/>
  <c r="F1427" i="10" s="1"/>
  <c r="D57" i="4"/>
  <c r="W1576" i="10"/>
  <c r="W1577" i="10" s="1"/>
  <c r="X1577" i="10" s="1"/>
  <c r="F1568" i="10" s="1"/>
  <c r="D61" i="4"/>
  <c r="W1744" i="10"/>
  <c r="W1745" i="10" s="1"/>
  <c r="X1745" i="10" s="1"/>
  <c r="F1736" i="10" s="1"/>
  <c r="D65" i="4"/>
  <c r="W1183" i="10"/>
  <c r="W1184" i="10" s="1"/>
  <c r="X1184" i="10" s="1"/>
  <c r="F1175" i="10" s="1"/>
  <c r="C14" i="12" l="1"/>
  <c r="S10" i="10"/>
  <c r="D8" i="10" s="1"/>
  <c r="W16" i="10" l="1"/>
  <c r="W17" i="10" s="1"/>
  <c r="X17" i="10" s="1"/>
  <c r="F8" i="10" s="1"/>
  <c r="D18" i="4"/>
  <c r="D95" i="17" l="1"/>
  <c r="I32" i="10" l="1"/>
  <c r="S32" i="10"/>
  <c r="D30" i="10" l="1"/>
  <c r="W38" i="10" l="1"/>
  <c r="W39" i="10" s="1"/>
  <c r="X39" i="10" s="1"/>
  <c r="F30" i="10" s="1"/>
  <c r="D19" i="4"/>
  <c r="S8" i="10"/>
  <c r="W8" i="10" s="1"/>
  <c r="D97" i="17" s="1"/>
  <c r="C118" i="17" s="1"/>
  <c r="S54" i="10"/>
  <c r="W54" i="10" s="1"/>
  <c r="S30" i="10"/>
  <c r="W30" i="10" s="1"/>
  <c r="C126" i="17" l="1"/>
  <c r="I104" i="10"/>
  <c r="D102" i="10" s="1"/>
  <c r="D21" i="4" l="1"/>
  <c r="W110" i="10"/>
  <c r="W111" i="10" s="1"/>
  <c r="X111" i="10" s="1"/>
  <c r="F102" i="10" s="1"/>
  <c r="I102" i="10"/>
  <c r="S102" i="10" s="1"/>
  <c r="W102" i="10" s="1"/>
  <c r="I56" i="10" l="1"/>
  <c r="D54" i="10" s="1"/>
  <c r="W62" i="10" l="1"/>
  <c r="W63" i="10" s="1"/>
  <c r="X63" i="10" s="1"/>
  <c r="F54" i="10" s="1"/>
  <c r="D20" i="4"/>
  <c r="S155" i="10"/>
  <c r="D153" i="10" l="1"/>
  <c r="I189" i="10"/>
  <c r="I187" i="10"/>
  <c r="S189" i="10"/>
  <c r="D22" i="4" l="1"/>
  <c r="W161" i="10"/>
  <c r="W162" i="10" s="1"/>
  <c r="X162" i="10" s="1"/>
  <c r="F153" i="10" s="1"/>
  <c r="S187" i="10"/>
  <c r="W187" i="10" s="1"/>
  <c r="D187" i="10"/>
  <c r="W195" i="10" s="1"/>
  <c r="W196" i="10" s="1"/>
  <c r="X196" i="10" s="1"/>
  <c r="F187" i="10" s="1"/>
  <c r="I225" i="10"/>
  <c r="S225" i="10" s="1"/>
  <c r="W225" i="10" s="1"/>
  <c r="D23" i="4" l="1"/>
  <c r="S261" i="10"/>
  <c r="D259" i="10" s="1"/>
  <c r="W267" i="10" l="1"/>
  <c r="W268" i="10" s="1"/>
  <c r="X268" i="10" s="1"/>
  <c r="F259" i="10" s="1"/>
  <c r="D25" i="4"/>
  <c r="S227" i="10"/>
  <c r="D225" i="10" s="1"/>
  <c r="D24" i="4" l="1"/>
  <c r="W233" i="10"/>
  <c r="W234" i="10" s="1"/>
  <c r="X234" i="10" s="1"/>
  <c r="F225" i="10" s="1"/>
  <c r="I525" i="10"/>
  <c r="I496" i="10" s="1"/>
  <c r="S529" i="10"/>
  <c r="I529" i="10"/>
  <c r="D527" i="10" l="1"/>
  <c r="W535" i="10" s="1"/>
  <c r="W536" i="10" s="1"/>
  <c r="X536" i="10" s="1"/>
  <c r="F527" i="10" s="1"/>
  <c r="D33" i="4" l="1"/>
  <c r="I454" i="10"/>
  <c r="D452" i="10" s="1"/>
  <c r="D31" i="4" l="1"/>
  <c r="W460" i="10"/>
  <c r="W461" i="10" s="1"/>
  <c r="X461" i="10" s="1"/>
  <c r="F452" i="10" s="1"/>
  <c r="I704" i="10"/>
  <c r="S704" i="10" s="1"/>
  <c r="W704" i="10" s="1"/>
  <c r="I743" i="10"/>
  <c r="S743" i="10" l="1"/>
  <c r="D741" i="10" s="1"/>
  <c r="I741" i="10"/>
  <c r="S741" i="10" s="1"/>
  <c r="W741" i="10" s="1"/>
  <c r="D38" i="4" l="1"/>
  <c r="W749" i="10"/>
  <c r="W750" i="10" s="1"/>
  <c r="X750" i="10" s="1"/>
  <c r="F741" i="10" s="1"/>
  <c r="S496" i="10"/>
  <c r="D494" i="10" s="1"/>
  <c r="D32" i="4" l="1"/>
  <c r="W502" i="10"/>
  <c r="W503" i="10" s="1"/>
  <c r="X503" i="10" s="1"/>
  <c r="F494" i="10" s="1"/>
  <c r="I901" i="10"/>
  <c r="S901" i="10" l="1"/>
  <c r="D899" i="10" s="1"/>
  <c r="D42" i="4" l="1"/>
  <c r="W907" i="10"/>
  <c r="W908" i="10" s="1"/>
  <c r="X908" i="10" s="1"/>
  <c r="F899" i="10" s="1"/>
  <c r="I968" i="10"/>
  <c r="D966" i="10" s="1"/>
  <c r="D44" i="4" l="1"/>
  <c r="W974" i="10"/>
  <c r="W975" i="10" s="1"/>
  <c r="X975" i="10" s="1"/>
  <c r="F966" i="10" s="1"/>
  <c r="S1237" i="10"/>
  <c r="D1235" i="10" s="1"/>
  <c r="W1243" i="10" l="1"/>
  <c r="W1244" i="10" s="1"/>
  <c r="X1244" i="10" s="1"/>
  <c r="F1235" i="10" s="1"/>
  <c r="D52" i="4"/>
  <c r="S1235" i="10"/>
  <c r="W1235" i="10" s="1"/>
  <c r="I1270" i="10"/>
  <c r="D1268" i="10" s="1"/>
  <c r="I1268" i="10"/>
  <c r="D53" i="4" l="1"/>
  <c r="W1276" i="10"/>
  <c r="W1277" i="10" s="1"/>
  <c r="X1277" i="10" s="1"/>
  <c r="F1268" i="10" s="1"/>
  <c r="S1268" i="10"/>
  <c r="W1268" i="10" s="1"/>
  <c r="S1452" i="10"/>
  <c r="D1450" i="10" s="1"/>
  <c r="D58" i="4" l="1"/>
  <c r="W1458" i="10"/>
  <c r="W1459" i="10" s="1"/>
  <c r="X1459" i="10" s="1"/>
  <c r="F1450" i="10" s="1"/>
  <c r="I1514" i="10"/>
  <c r="D1512" i="10" s="1"/>
  <c r="W1520" i="10" l="1"/>
  <c r="W1521" i="10" s="1"/>
  <c r="X1521" i="10" s="1"/>
  <c r="F1512" i="10" s="1"/>
  <c r="D60" i="4"/>
  <c r="F2" i="10"/>
  <c r="C14" i="4" s="1"/>
  <c r="I1604" i="10"/>
  <c r="D1602" i="10" s="1"/>
  <c r="F4" i="10" s="1"/>
  <c r="W1610" i="10" l="1"/>
  <c r="W1611" i="10" s="1"/>
  <c r="X1611" i="10" s="1"/>
  <c r="F1602" i="10" s="1"/>
  <c r="F3" i="10"/>
  <c r="D6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7AE50B0A-AD95-4C07-9C59-F52B97E44E5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Emission reductions are not calculated for stoves that have exceeded their service life.</t>
        </r>
      </text>
    </comment>
    <comment ref="C10" authorId="0" shapeId="0" xr:uid="{DC385459-FA71-45DD-B04F-CB4CE27E676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As per the description from the methodology, the latest date of commissioning of a device within the batch, which is 01/03/2020 is the commissioning of a batch A.</t>
        </r>
      </text>
    </comment>
    <comment ref="M10" authorId="0" shapeId="0" xr:uid="{41F61F5D-0DFF-41D9-AA31-E5532F4F76A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As per the description from the methodology, the latest date of commissioning of a device within the batch, which is 11/02/2020 is the commissioning of a batch B.</t>
        </r>
      </text>
    </comment>
    <comment ref="D13" authorId="0" shapeId="0" xr:uid="{4E3F969E-2D00-4479-8C5F-A58FF056498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If two years have passed since the last stove was distributed and commissioned, no further life is left.In these cases, the lifetime is displayed as a negative number.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tc={DC57B2A0-A384-46B3-B136-F604C93C812A}</author>
  </authors>
  <commentList>
    <comment ref="C43" authorId="0" shapeId="0" xr:uid="{DC57B2A0-A384-46B3-B136-F604C93C812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distribution date is 15/02/20 as given in the distribution database for CPA 42, same has been observed in the MR version . Kindly review and revise the same.</t>
      </text>
    </comment>
  </commentList>
</comments>
</file>

<file path=xl/sharedStrings.xml><?xml version="1.0" encoding="utf-8"?>
<sst xmlns="http://schemas.openxmlformats.org/spreadsheetml/2006/main" count="6607" uniqueCount="527">
  <si>
    <t>PoA Title</t>
  </si>
  <si>
    <t>The Project of CCC program of Activities (PoA) for Distribution of Improved Cookstoves (ICS) in Developing South and Southeast Asia Countries (Myanmar)</t>
  </si>
  <si>
    <t>CDM ID</t>
  </si>
  <si>
    <t>CME</t>
  </si>
  <si>
    <t>Climate Change Center</t>
  </si>
  <si>
    <t>Methdology</t>
  </si>
  <si>
    <t>AMS-II.G. ver. 9 - Energy efficiency measures in thermal applications of non-renewable biomass</t>
  </si>
  <si>
    <t>Type</t>
  </si>
  <si>
    <t>CDM CER</t>
  </si>
  <si>
    <t>Monitoring duration</t>
  </si>
  <si>
    <t>1 Jan 2021 - 31 May 2022</t>
    <phoneticPr fontId="20" type="noConversion"/>
  </si>
  <si>
    <t>Version of the workbook</t>
  </si>
  <si>
    <t>Date</t>
  </si>
  <si>
    <t>Total number of CPAs</t>
  </si>
  <si>
    <t>Total number of stove distributed</t>
  </si>
  <si>
    <t>ER calculation:</t>
  </si>
  <si>
    <t>UNFCCC Reference Number of CPA</t>
  </si>
  <si>
    <t>CPA 11</t>
    <phoneticPr fontId="20" type="noConversion"/>
  </si>
  <si>
    <t>10471-P1-0007-CP1</t>
    <phoneticPr fontId="20" type="noConversion"/>
  </si>
  <si>
    <t>CPA 12</t>
    <phoneticPr fontId="20" type="noConversion"/>
  </si>
  <si>
    <t>10471-P1-0008-CP1</t>
    <phoneticPr fontId="20" type="noConversion"/>
  </si>
  <si>
    <t>CPA 13</t>
  </si>
  <si>
    <t>10471-P1-0009-CP1</t>
  </si>
  <si>
    <t>CPA 14</t>
  </si>
  <si>
    <t>10471-P1-0010-CP1</t>
  </si>
  <si>
    <t>CPA 15</t>
  </si>
  <si>
    <t>10471-P1-0011-CP1</t>
  </si>
  <si>
    <t>CPA 16</t>
  </si>
  <si>
    <t>10471-P1-0012-CP1</t>
  </si>
  <si>
    <t>CPA 17</t>
  </si>
  <si>
    <t>10471-P1-0013-CP1</t>
  </si>
  <si>
    <t>CPA 18</t>
  </si>
  <si>
    <t>10471-P1-0014-CP1</t>
  </si>
  <si>
    <t>CPA 19</t>
  </si>
  <si>
    <t>10471-P1-0015-CP1</t>
  </si>
  <si>
    <t>CPA 20</t>
  </si>
  <si>
    <t>10471-P1-0016-CP1</t>
  </si>
  <si>
    <t>CPA 21</t>
  </si>
  <si>
    <t>10471-P1-0017-CP1</t>
  </si>
  <si>
    <t>CPA 22</t>
  </si>
  <si>
    <t>10471-P1-0018-CP1</t>
  </si>
  <si>
    <t>CPA 23</t>
  </si>
  <si>
    <t>10471-P1-0019-CP1</t>
  </si>
  <si>
    <t>CPA 24</t>
  </si>
  <si>
    <t>10471-P1-0020-CP1</t>
  </si>
  <si>
    <t>CPA 25</t>
  </si>
  <si>
    <t>10471-P1-0021-CP1</t>
  </si>
  <si>
    <t>CPA 26</t>
  </si>
  <si>
    <t>10471-P1-0022-CP1</t>
  </si>
  <si>
    <t>CPA 27</t>
  </si>
  <si>
    <t>10471-P1-0023-CP1</t>
  </si>
  <si>
    <t>CPA 28</t>
  </si>
  <si>
    <t>10471-P1-0024-CP1</t>
  </si>
  <si>
    <t>CPA 29</t>
  </si>
  <si>
    <t>10471-P1-0025-CP1</t>
  </si>
  <si>
    <t>CPA 30</t>
  </si>
  <si>
    <t>10471-P1-0026-CP1</t>
  </si>
  <si>
    <t>CPA 31</t>
  </si>
  <si>
    <t>10471-P1-0027-CP1</t>
  </si>
  <si>
    <t>CPA 32</t>
  </si>
  <si>
    <t>10471-P1-0028-CP1</t>
  </si>
  <si>
    <t>CPA 33</t>
  </si>
  <si>
    <t>10471-P1-0029-CP1</t>
  </si>
  <si>
    <t>CPA 34</t>
  </si>
  <si>
    <t>10471-P1-0030-CP1</t>
  </si>
  <si>
    <t>CPA 35</t>
  </si>
  <si>
    <t>10471-P1-0031-CP1</t>
  </si>
  <si>
    <t>CPA 36</t>
  </si>
  <si>
    <t>10471-P1-0032-CP1</t>
  </si>
  <si>
    <t>CPA 37</t>
  </si>
  <si>
    <t>10471-P1-0033-CP1</t>
  </si>
  <si>
    <t>CPA 38</t>
  </si>
  <si>
    <t>10471-P1-0034-CP1</t>
  </si>
  <si>
    <t>CPA 39</t>
  </si>
  <si>
    <t>10471-P1-0035-CP1</t>
  </si>
  <si>
    <t>CPA 40</t>
  </si>
  <si>
    <t>10471-P1-0036-CP1</t>
  </si>
  <si>
    <t>CPA 41</t>
  </si>
  <si>
    <t>10471-P1-0037-CP1</t>
  </si>
  <si>
    <t>CPA 42</t>
  </si>
  <si>
    <t>10471-P1-0038-CP1</t>
  </si>
  <si>
    <t>CPA 43</t>
  </si>
  <si>
    <t>10471-P1-0039-CP1</t>
  </si>
  <si>
    <t>CPA 44</t>
  </si>
  <si>
    <t>10471-P1-0040-CP1</t>
  </si>
  <si>
    <t>CPA 45</t>
  </si>
  <si>
    <t>10471-P1-0041-CP1</t>
  </si>
  <si>
    <t>CPA 46</t>
  </si>
  <si>
    <t>10471-P1-0042-CP1</t>
  </si>
  <si>
    <t>CPA 47</t>
  </si>
  <si>
    <t>10471-P1-0043-CP1</t>
  </si>
  <si>
    <t>CPA 48</t>
  </si>
  <si>
    <t>10471-P1-0044-CP1</t>
  </si>
  <si>
    <t>CPA 49</t>
  </si>
  <si>
    <t>10471-P1-0045-CP1</t>
  </si>
  <si>
    <t>CPA 50</t>
  </si>
  <si>
    <t>10471-P1-0046-CP1</t>
  </si>
  <si>
    <t>CPA 51</t>
  </si>
  <si>
    <t>10471-P1-0047-CP1</t>
  </si>
  <si>
    <t>CPA 52</t>
  </si>
  <si>
    <t>10471-P1-0048-CP1</t>
  </si>
  <si>
    <t>CPA 53</t>
  </si>
  <si>
    <t>10471-P1-0049-CP1</t>
  </si>
  <si>
    <t>CPA 54</t>
  </si>
  <si>
    <t>10471-P1-0050-CP1</t>
  </si>
  <si>
    <t>CPA 55</t>
  </si>
  <si>
    <t>10471-P1-0051-CP1</t>
  </si>
  <si>
    <t>CPA 56</t>
  </si>
  <si>
    <t>10471-P1-0052-CP1</t>
  </si>
  <si>
    <t>CPA 57</t>
  </si>
  <si>
    <t>10471-P1-0053-CP1</t>
  </si>
  <si>
    <t>CPA 58</t>
  </si>
  <si>
    <t>10471-P1-0054-CP1</t>
  </si>
  <si>
    <t>Ex-ante parameters:</t>
  </si>
  <si>
    <t>Value</t>
  </si>
  <si>
    <t>Unit</t>
  </si>
  <si>
    <t>Energy Cap (SSC-CDM Methodology limit)</t>
  </si>
  <si>
    <r>
      <t>GWh</t>
    </r>
    <r>
      <rPr>
        <vertAlign val="sub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per annum</t>
    </r>
  </si>
  <si>
    <t>Fraction</t>
  </si>
  <si>
    <t>µy</t>
  </si>
  <si>
    <r>
      <t>f</t>
    </r>
    <r>
      <rPr>
        <vertAlign val="subscript"/>
        <sz val="11"/>
        <rFont val="Arial"/>
        <family val="2"/>
      </rPr>
      <t>NRB,y</t>
    </r>
    <r>
      <rPr>
        <sz val="11"/>
        <rFont val="Arial"/>
        <family val="2"/>
      </rPr>
      <t xml:space="preserve"> </t>
    </r>
  </si>
  <si>
    <r>
      <t>NCV</t>
    </r>
    <r>
      <rPr>
        <vertAlign val="subscript"/>
        <sz val="11"/>
        <rFont val="Arial"/>
        <family val="2"/>
      </rPr>
      <t>biomass</t>
    </r>
  </si>
  <si>
    <t>TJ/tonne</t>
  </si>
  <si>
    <r>
      <t>EF</t>
    </r>
    <r>
      <rPr>
        <vertAlign val="subscript"/>
        <sz val="11"/>
        <rFont val="Arial"/>
        <family val="2"/>
      </rPr>
      <t xml:space="preserve"> projected fossil fuel</t>
    </r>
  </si>
  <si>
    <t>tCO2/TJ</t>
  </si>
  <si>
    <t xml:space="preserve">Leakage </t>
  </si>
  <si>
    <t>Start date of monitoring period</t>
  </si>
  <si>
    <t>Last date of monitoring period</t>
  </si>
  <si>
    <t>Total days count under the current monitoring period =</t>
  </si>
  <si>
    <t>Days</t>
  </si>
  <si>
    <t>Monitoring parameters:</t>
  </si>
  <si>
    <t>Fraction</t>
    <phoneticPr fontId="20" type="noConversion"/>
  </si>
  <si>
    <t>By=1,new,i,j,survey</t>
  </si>
  <si>
    <t>Tonnes</t>
  </si>
  <si>
    <t>Ratio of operating devices</t>
    <phoneticPr fontId="20" type="noConversion"/>
  </si>
  <si>
    <t>Summary vintage-wise:</t>
  </si>
  <si>
    <t>Details of ICS models</t>
  </si>
  <si>
    <t>Total SaoRehitra ICS:</t>
  </si>
  <si>
    <t xml:space="preserve">Total Lamasinina ICS </t>
  </si>
  <si>
    <t>1st MP End date =</t>
    <phoneticPr fontId="20" type="noConversion"/>
  </si>
  <si>
    <t>Total stove distributed</t>
  </si>
  <si>
    <t>Start Date of MP =</t>
  </si>
  <si>
    <t>Total Stove over life</t>
    <phoneticPr fontId="20" type="noConversion"/>
  </si>
  <si>
    <t>End Date of MP =</t>
  </si>
  <si>
    <t>Total ERy for all CPAs</t>
  </si>
  <si>
    <t>Total days included =</t>
  </si>
  <si>
    <t>Total ER calculation</t>
  </si>
  <si>
    <t>tCO2e</t>
  </si>
  <si>
    <t>Stoves have been distributed</t>
    <phoneticPr fontId="20" type="noConversion"/>
  </si>
  <si>
    <t>units have exceeded their lifespan before the monitoring period.</t>
    <phoneticPr fontId="20" type="noConversion"/>
  </si>
  <si>
    <t>stoves are still in operation.</t>
    <phoneticPr fontId="20" type="noConversion"/>
  </si>
  <si>
    <t>Reflect sampling results</t>
    <phoneticPr fontId="20" type="noConversion"/>
  </si>
  <si>
    <t>CPA 11A</t>
  </si>
  <si>
    <t>Date of commission of batch : 1-Mar-20</t>
    <phoneticPr fontId="20" type="noConversion"/>
  </si>
  <si>
    <t>CPA 11B</t>
    <phoneticPr fontId="20" type="noConversion"/>
  </si>
  <si>
    <t>Date of commission of batch : 11-Feb-22</t>
  </si>
  <si>
    <t>Details of variation:</t>
  </si>
  <si>
    <t>Details of CPA distribution:</t>
  </si>
  <si>
    <t>Details of ER calculation:</t>
  </si>
  <si>
    <t>CPA 11A (10471-P1-0001-CP1)</t>
  </si>
  <si>
    <t>Remaining life</t>
    <phoneticPr fontId="20" type="noConversion"/>
  </si>
  <si>
    <t>Stove No</t>
  </si>
  <si>
    <t>Total year fraction for ER estimation</t>
  </si>
  <si>
    <t>By,savings,i,j</t>
    <phoneticPr fontId="20" type="noConversion"/>
  </si>
  <si>
    <t>Unit</t>
    <phoneticPr fontId="20" type="noConversion"/>
  </si>
  <si>
    <t>CPA 11B (10471-P1-0001-CP1)</t>
    <phoneticPr fontId="20" type="noConversion"/>
  </si>
  <si>
    <t>Ery</t>
    <phoneticPr fontId="20" type="noConversion"/>
  </si>
  <si>
    <t>Start date of ER accounting</t>
  </si>
  <si>
    <t>Ery start from</t>
    <phoneticPr fontId="20" type="noConversion"/>
  </si>
  <si>
    <t>ton/year</t>
  </si>
  <si>
    <t>Estimated CERs as per registered CPA</t>
  </si>
  <si>
    <t>tCO2/year</t>
  </si>
  <si>
    <t>Ex-ante equivalent CERs for the current monitoring period =</t>
  </si>
  <si>
    <t>tCO2</t>
  </si>
  <si>
    <t>Actual CERs achieved during the current monitoring period =</t>
  </si>
  <si>
    <t>Thus, variation in CERs =</t>
  </si>
  <si>
    <t>Total</t>
    <phoneticPr fontId="20" type="noConversion"/>
  </si>
  <si>
    <t>Total ERy</t>
  </si>
  <si>
    <t>CPA 12A</t>
  </si>
  <si>
    <t>CPA 12B</t>
    <phoneticPr fontId="20" type="noConversion"/>
  </si>
  <si>
    <t>CPA 12A (10471-P1-0001-CP1)</t>
  </si>
  <si>
    <t>CPA 12B (10471-P1-0001-CP1)</t>
    <phoneticPr fontId="20" type="noConversion"/>
  </si>
  <si>
    <t>CPA 13A</t>
  </si>
  <si>
    <t>CPA 13B</t>
    <phoneticPr fontId="20" type="noConversion"/>
  </si>
  <si>
    <t>CPA 13A (10471-P1-0001-CP1)</t>
  </si>
  <si>
    <t>CPA 13B (10471-P1-0001-CP1)</t>
    <phoneticPr fontId="20" type="noConversion"/>
  </si>
  <si>
    <t>CPA 13</t>
    <phoneticPr fontId="20" type="noConversion"/>
  </si>
  <si>
    <t>ton/year</t>
    <phoneticPr fontId="20" type="noConversion"/>
  </si>
  <si>
    <t>CPA 14A</t>
  </si>
  <si>
    <t>CPA 14B</t>
    <phoneticPr fontId="20" type="noConversion"/>
  </si>
  <si>
    <t>CPA 14A (10471-P1-0001-CP1)</t>
  </si>
  <si>
    <t>CPA 14B (10471-P1-0001-CP1)</t>
    <phoneticPr fontId="20" type="noConversion"/>
  </si>
  <si>
    <t>CPA 14</t>
    <phoneticPr fontId="20" type="noConversion"/>
  </si>
  <si>
    <t>CPA 15A</t>
  </si>
  <si>
    <t>CPA 15B</t>
    <phoneticPr fontId="20" type="noConversion"/>
  </si>
  <si>
    <t>CPA 15A (10471-P1-0001-CP1)</t>
  </si>
  <si>
    <t>CPA 15B (10471-P1-0001-CP1)</t>
    <phoneticPr fontId="20" type="noConversion"/>
  </si>
  <si>
    <t>CPA 15</t>
    <phoneticPr fontId="20" type="noConversion"/>
  </si>
  <si>
    <t>CPA 16A</t>
  </si>
  <si>
    <t>CPA 16B</t>
    <phoneticPr fontId="20" type="noConversion"/>
  </si>
  <si>
    <t>CPA 16A (10471-P1-0001-CP1)</t>
  </si>
  <si>
    <t>CPA 16B (10471-P1-0001-CP1)</t>
    <phoneticPr fontId="20" type="noConversion"/>
  </si>
  <si>
    <t>CPA 16</t>
    <phoneticPr fontId="20" type="noConversion"/>
  </si>
  <si>
    <t>CPA 17A</t>
  </si>
  <si>
    <t>CPA 17B</t>
    <phoneticPr fontId="20" type="noConversion"/>
  </si>
  <si>
    <t>CPA 17A (10471-P1-0001-CP1)</t>
  </si>
  <si>
    <t>CPA 17B (10471-P1-0001-CP1)</t>
    <phoneticPr fontId="20" type="noConversion"/>
  </si>
  <si>
    <t>CPA 17</t>
    <phoneticPr fontId="20" type="noConversion"/>
  </si>
  <si>
    <t>CPA 18A</t>
  </si>
  <si>
    <t>CPA 18B</t>
  </si>
  <si>
    <t>CPA 18A (10471-P1-0001-CP1)</t>
  </si>
  <si>
    <t>CPA 18B (10471-P1-0001-CP1)</t>
  </si>
  <si>
    <t>CPA 18</t>
    <phoneticPr fontId="20" type="noConversion"/>
  </si>
  <si>
    <t>N/A</t>
    <phoneticPr fontId="20" type="noConversion"/>
  </si>
  <si>
    <t>CPA 19A</t>
  </si>
  <si>
    <t>CPA 19B</t>
  </si>
  <si>
    <t>CPA 19A (10471-P1-0001-CP1)</t>
  </si>
  <si>
    <t>CPA 19B (10471-P1-0001-CP1)</t>
  </si>
  <si>
    <t>CPA 19</t>
    <phoneticPr fontId="20" type="noConversion"/>
  </si>
  <si>
    <t>CPA 20A</t>
  </si>
  <si>
    <t>CPA 20B</t>
    <phoneticPr fontId="20" type="noConversion"/>
  </si>
  <si>
    <t>CPA 20A (10471-P1-0001-CP1)</t>
  </si>
  <si>
    <t>CPA 20B (10471-P1-0001-CP1)</t>
    <phoneticPr fontId="20" type="noConversion"/>
  </si>
  <si>
    <t>CPA 20</t>
    <phoneticPr fontId="20" type="noConversion"/>
  </si>
  <si>
    <t>CPA 21A</t>
  </si>
  <si>
    <t>CPA 21B</t>
    <phoneticPr fontId="20" type="noConversion"/>
  </si>
  <si>
    <t>CPA 21A (10471-P1-0001-CP1)</t>
  </si>
  <si>
    <t>CPA 21B (10471-P1-0001-CP1)</t>
    <phoneticPr fontId="20" type="noConversion"/>
  </si>
  <si>
    <t>CPA 21</t>
    <phoneticPr fontId="20" type="noConversion"/>
  </si>
  <si>
    <t>CPA 22A</t>
  </si>
  <si>
    <t>CPA 22B</t>
    <phoneticPr fontId="20" type="noConversion"/>
  </si>
  <si>
    <t>CPA 22A (10471-P1-0001-CP1)</t>
  </si>
  <si>
    <t>CPA 22B (10471-P1-0001-CP1)</t>
    <phoneticPr fontId="20" type="noConversion"/>
  </si>
  <si>
    <t>CPA 22</t>
    <phoneticPr fontId="20" type="noConversion"/>
  </si>
  <si>
    <t>CPA 23A</t>
  </si>
  <si>
    <t>CPA 23B</t>
    <phoneticPr fontId="20" type="noConversion"/>
  </si>
  <si>
    <t>CPA 23A (10471-P1-0001-CP1)</t>
  </si>
  <si>
    <t>CPA 23B (10471-P1-0001-CP1)</t>
    <phoneticPr fontId="20" type="noConversion"/>
  </si>
  <si>
    <t>CPA 23</t>
    <phoneticPr fontId="20" type="noConversion"/>
  </si>
  <si>
    <t>CPA 24A</t>
  </si>
  <si>
    <t>CPA 242B</t>
    <phoneticPr fontId="20" type="noConversion"/>
  </si>
  <si>
    <t>CPA 24A (10471-P1-0001-CP1)</t>
  </si>
  <si>
    <t>CPA 24B (10471-P1-0001-CP1)</t>
    <phoneticPr fontId="20" type="noConversion"/>
  </si>
  <si>
    <t>CPA 24B</t>
    <phoneticPr fontId="20" type="noConversion"/>
  </si>
  <si>
    <t>CPA 24</t>
    <phoneticPr fontId="20" type="noConversion"/>
  </si>
  <si>
    <t>CPA 25A</t>
  </si>
  <si>
    <t>CPA 25B</t>
    <phoneticPr fontId="20" type="noConversion"/>
  </si>
  <si>
    <t>CPA 25A (10471-P1-0001-CP1)</t>
  </si>
  <si>
    <t>CPA 25B (10471-P1-0001-CP1)</t>
    <phoneticPr fontId="20" type="noConversion"/>
  </si>
  <si>
    <t>CPA 25</t>
    <phoneticPr fontId="20" type="noConversion"/>
  </si>
  <si>
    <t>CPA 26A</t>
  </si>
  <si>
    <t>CPA 26B</t>
    <phoneticPr fontId="20" type="noConversion"/>
  </si>
  <si>
    <t>CPA 26A (10471-P1-0001-CP1)</t>
  </si>
  <si>
    <t>CPA 26B (10471-P1-0001-CP1)</t>
    <phoneticPr fontId="20" type="noConversion"/>
  </si>
  <si>
    <t>CPA 26</t>
    <phoneticPr fontId="20" type="noConversion"/>
  </si>
  <si>
    <t>CPA 27A</t>
  </si>
  <si>
    <t>CPA 27B</t>
    <phoneticPr fontId="20" type="noConversion"/>
  </si>
  <si>
    <t>CPA 27A (10471-P1-0001-CP1)</t>
  </si>
  <si>
    <t>CPA 27B (10471-P1-0001-CP1)</t>
    <phoneticPr fontId="20" type="noConversion"/>
  </si>
  <si>
    <t>CPA 27</t>
    <phoneticPr fontId="20" type="noConversion"/>
  </si>
  <si>
    <t>CPA 28A</t>
  </si>
  <si>
    <t>CPA 28B</t>
    <phoneticPr fontId="20" type="noConversion"/>
  </si>
  <si>
    <t>CPA 28A (10471-P1-0001-CP1)</t>
  </si>
  <si>
    <t>CPA 28B (10471-P1-0001-CP1)</t>
    <phoneticPr fontId="20" type="noConversion"/>
  </si>
  <si>
    <t>CPA 29A</t>
  </si>
  <si>
    <t>CPA 29B</t>
    <phoneticPr fontId="20" type="noConversion"/>
  </si>
  <si>
    <t>CPA 29A (10471-P1-0001-CP1)</t>
  </si>
  <si>
    <t>Stove No</t>
    <phoneticPr fontId="20" type="noConversion"/>
  </si>
  <si>
    <t>CPA 29B (10471-P1-0001-CP1)</t>
    <phoneticPr fontId="20" type="noConversion"/>
  </si>
  <si>
    <t>CPA 30A</t>
  </si>
  <si>
    <t>CPA 30B</t>
    <phoneticPr fontId="20" type="noConversion"/>
  </si>
  <si>
    <t>CPA 30A (10471-P1-0001-CP1)</t>
  </si>
  <si>
    <t>CPA 30B (10471-P1-0001-CP1)</t>
    <phoneticPr fontId="20" type="noConversion"/>
  </si>
  <si>
    <t>CPA 31A</t>
  </si>
  <si>
    <t>CPA 31B</t>
    <phoneticPr fontId="20" type="noConversion"/>
  </si>
  <si>
    <t>CPA 31A (10471-P1-0001-CP1)</t>
  </si>
  <si>
    <t>CPA 31B (10471-P1-0001-CP1)</t>
    <phoneticPr fontId="20" type="noConversion"/>
  </si>
  <si>
    <t>CPA 32A</t>
  </si>
  <si>
    <t>CPA 32B</t>
    <phoneticPr fontId="20" type="noConversion"/>
  </si>
  <si>
    <t>CPA 32A (10471-P1-0001-CP1)</t>
  </si>
  <si>
    <t>CPA 32B (10471-P1-0001-CP1)</t>
    <phoneticPr fontId="20" type="noConversion"/>
  </si>
  <si>
    <t>CPA 33A</t>
  </si>
  <si>
    <t>CPA 33B</t>
    <phoneticPr fontId="20" type="noConversion"/>
  </si>
  <si>
    <t>Details of CPA distribution:</t>
    <phoneticPr fontId="20" type="noConversion"/>
  </si>
  <si>
    <t>CPA 33A (10471-P1-0001-CP1)</t>
  </si>
  <si>
    <t>CPA 33B (10471-P1-0001-CP1)</t>
    <phoneticPr fontId="20" type="noConversion"/>
  </si>
  <si>
    <t>CPA 34A</t>
  </si>
  <si>
    <t>CPA 34B</t>
    <phoneticPr fontId="20" type="noConversion"/>
  </si>
  <si>
    <t>CPA 34A (10471-P1-0001-CP1)</t>
  </si>
  <si>
    <t>CPA 34B (10471-P1-0001-CP1)</t>
    <phoneticPr fontId="20" type="noConversion"/>
  </si>
  <si>
    <t>Start date of ER accounting</t>
    <phoneticPr fontId="20" type="noConversion"/>
  </si>
  <si>
    <t>CPA 35A</t>
  </si>
  <si>
    <t>CPA 35B</t>
    <phoneticPr fontId="20" type="noConversion"/>
  </si>
  <si>
    <t>CPA 35A (10471-P1-0001-CP1)</t>
  </si>
  <si>
    <t>CPA 35B (10471-P1-0001-CP1)</t>
    <phoneticPr fontId="20" type="noConversion"/>
  </si>
  <si>
    <t>CPA 36A</t>
  </si>
  <si>
    <t>CPA 36B</t>
    <phoneticPr fontId="20" type="noConversion"/>
  </si>
  <si>
    <t>CPA 36A (10471-P1-0001-CP1)</t>
  </si>
  <si>
    <t>CPA 36B (10471-P1-0001-CP1)</t>
    <phoneticPr fontId="20" type="noConversion"/>
  </si>
  <si>
    <t>CPA 37A</t>
  </si>
  <si>
    <t>CPA 37B</t>
    <phoneticPr fontId="20" type="noConversion"/>
  </si>
  <si>
    <t>CPA 37A (10471-P1-0001-CP1)</t>
  </si>
  <si>
    <t>CPA 37B (10471-P1-0001-CP1)</t>
    <phoneticPr fontId="20" type="noConversion"/>
  </si>
  <si>
    <t>CPA 38A</t>
  </si>
  <si>
    <t>CPA 38B</t>
    <phoneticPr fontId="20" type="noConversion"/>
  </si>
  <si>
    <t>CPA 38A (10471-P1-0001-CP1)</t>
  </si>
  <si>
    <t>CPA 38B (10471-P1-0001-CP1)</t>
    <phoneticPr fontId="20" type="noConversion"/>
  </si>
  <si>
    <t>CPA 39A</t>
  </si>
  <si>
    <t>CPA 39B</t>
  </si>
  <si>
    <t>CPA 39A (10471-P1-0001-CP1)</t>
  </si>
  <si>
    <t>CPA 39B (10471-P1-0001-CP1)</t>
  </si>
  <si>
    <t>CPA 39B</t>
    <phoneticPr fontId="20" type="noConversion"/>
  </si>
  <si>
    <t>CPA 40A</t>
  </si>
  <si>
    <t>CPA 40B</t>
  </si>
  <si>
    <t>CPA 40A (10471-P1-0001-CP1)</t>
  </si>
  <si>
    <t>CPA 40B (10471-P1-0001-CP1)</t>
  </si>
  <si>
    <t>CPA 41A</t>
  </si>
  <si>
    <t>CPA 41B</t>
  </si>
  <si>
    <t>CPA 41A (10471-P1-0001-CP1)</t>
  </si>
  <si>
    <t>CPA 41B (10471-P1-0001-CP1)</t>
  </si>
  <si>
    <t>CPA 42A</t>
  </si>
  <si>
    <t>CPA 42B</t>
  </si>
  <si>
    <t>CPA 42A (10471-P1-0001-CP1)</t>
  </si>
  <si>
    <t>CPA 42B (10471-P1-0001-CP1)</t>
  </si>
  <si>
    <t>CPA 43A</t>
  </si>
  <si>
    <t>CPA 43B</t>
  </si>
  <si>
    <t>CPA 43A (10471-P1-0001-CP1)</t>
  </si>
  <si>
    <t>CPA 43B (10471-P1-0001-CP1)</t>
  </si>
  <si>
    <t>CPA 44A</t>
  </si>
  <si>
    <t>CPA 44B</t>
  </si>
  <si>
    <t>CPA 44A (10471-P1-0001-CP1)</t>
  </si>
  <si>
    <t>CPA 44B (10471-P1-0001-CP1)</t>
  </si>
  <si>
    <t>CPA 45A</t>
  </si>
  <si>
    <t>CPA 45B</t>
  </si>
  <si>
    <t>CPA 45A (10471-P1-0001-CP1)</t>
  </si>
  <si>
    <t>CPA 45B (10471-P1-0001-CP1)</t>
  </si>
  <si>
    <t>CPA 46A</t>
  </si>
  <si>
    <t>CPA 46B</t>
  </si>
  <si>
    <t>CPA 46A (10471-P1-0001-CP1)</t>
  </si>
  <si>
    <t>CPA 46B (10471-P1-0001-CP1)</t>
  </si>
  <si>
    <t>CPA 47A</t>
  </si>
  <si>
    <t>CPA 47B</t>
  </si>
  <si>
    <t>CPA 47A (10471-P1-0001-CP1)</t>
  </si>
  <si>
    <t>CPA 47B (10471-P1-0001-CP1)</t>
  </si>
  <si>
    <t>CPA 48A</t>
  </si>
  <si>
    <t>CPA 48B</t>
  </si>
  <si>
    <t>CPA 48A (10471-P1-0001-CP1)</t>
  </si>
  <si>
    <t>CPA 48B (10471-P1-0001-CP1)</t>
  </si>
  <si>
    <t>CPA 49A</t>
  </si>
  <si>
    <t>CPA 49B</t>
  </si>
  <si>
    <t>CPA 49A (10471-P1-0001-CP1)</t>
  </si>
  <si>
    <t>CPA 49B (10471-P1-0001-CP1)</t>
  </si>
  <si>
    <t>CPA 50A</t>
  </si>
  <si>
    <t>CPA 50B</t>
  </si>
  <si>
    <t>CPA 50A (10471-P1-0001-CP1)</t>
  </si>
  <si>
    <t>CPA 50B (10471-P1-0001-CP1)</t>
  </si>
  <si>
    <t>CPA 51A</t>
  </si>
  <si>
    <t>CPA 51B</t>
    <phoneticPr fontId="20" type="noConversion"/>
  </si>
  <si>
    <t>CPA 51A (10471-P1-0001-CP1)</t>
  </si>
  <si>
    <t>CPA 51B (10471-P1-0001-CP1)</t>
    <phoneticPr fontId="20" type="noConversion"/>
  </si>
  <si>
    <t>CPA 52A</t>
  </si>
  <si>
    <t>CPA 52B</t>
  </si>
  <si>
    <t>CPA 52A (10471-P1-0001-CP1)</t>
  </si>
  <si>
    <t>CPA 52B (10471-P1-0001-CP1)</t>
  </si>
  <si>
    <t>CPA 53A</t>
  </si>
  <si>
    <t>CPA 53A (10471-P1-0001-CP1)</t>
  </si>
  <si>
    <t>CPA 54A</t>
  </si>
  <si>
    <t>CPA 54B</t>
  </si>
  <si>
    <t>CPA 54A (10471-P1-0001-CP1)</t>
  </si>
  <si>
    <t>CPA 54B (10471-P1-0001-CP1)</t>
  </si>
  <si>
    <t>CPA 55A</t>
  </si>
  <si>
    <t>CPA 55B</t>
  </si>
  <si>
    <t>CPA 55A (10471-P1-0001-CP1)</t>
  </si>
  <si>
    <t>CPA 55B (10471-P1-0001-CP1)</t>
  </si>
  <si>
    <t>CPA 56A</t>
  </si>
  <si>
    <t>CPA 56B</t>
  </si>
  <si>
    <t>CPA 56A (10471-P1-0001-CP1)</t>
  </si>
  <si>
    <t>CPA 56B (10471-P1-0001-CP1)</t>
  </si>
  <si>
    <t>CPA 57A</t>
  </si>
  <si>
    <t>CPA 57B</t>
  </si>
  <si>
    <t>CPA 57A (10471-P1-0001-CP1)</t>
  </si>
  <si>
    <t>CPA 57B (10471-P1-0001-CP1)</t>
  </si>
  <si>
    <t>CPA 58A</t>
  </si>
  <si>
    <t>CPA 58B</t>
    <phoneticPr fontId="20" type="noConversion"/>
  </si>
  <si>
    <t>CPA 58A (10471-P1-0001-CP1)</t>
  </si>
  <si>
    <t>CPA 58B (10471-P1-0001-CP1)</t>
    <phoneticPr fontId="20" type="noConversion"/>
  </si>
  <si>
    <t>Check for SSC threshold for cookstoves</t>
  </si>
  <si>
    <t>Parameter</t>
  </si>
  <si>
    <t>Reference/Source</t>
  </si>
  <si>
    <t>Baseline Stove efficiency</t>
  </si>
  <si>
    <t>%</t>
  </si>
  <si>
    <t>Sample survey of end user, AMS-II.G., ver09.0</t>
  </si>
  <si>
    <t>Project stove efficiency</t>
  </si>
  <si>
    <t>Water Boiling Test (WBT) results on sampling method</t>
  </si>
  <si>
    <t>Baseline Fuel consumption</t>
  </si>
  <si>
    <t>Ton/family/year</t>
  </si>
  <si>
    <t>Sample survey of end user</t>
  </si>
  <si>
    <t>Fuelwood savings</t>
  </si>
  <si>
    <t>Calculated</t>
  </si>
  <si>
    <t>Calorific value of biomass</t>
  </si>
  <si>
    <t>TJ/T</t>
  </si>
  <si>
    <t>IPCC default value, AMS-II.G., ver09.0</t>
  </si>
  <si>
    <t>Energy savings per year</t>
  </si>
  <si>
    <t>TJ/family/year</t>
  </si>
  <si>
    <t>Conversion factor</t>
  </si>
  <si>
    <t>TJ/GWh</t>
  </si>
  <si>
    <t>Default</t>
  </si>
  <si>
    <t>Energy savings per improved cookstove</t>
  </si>
  <si>
    <t>GWhth/family/year</t>
  </si>
  <si>
    <t>Date of commission of project device i</t>
  </si>
  <si>
    <t>MR report page 33</t>
    <phoneticPr fontId="20" type="noConversion"/>
  </si>
  <si>
    <t>The first cookstove installaiton date for each CPA</t>
  </si>
  <si>
    <t>CPA</t>
  </si>
  <si>
    <r>
      <t>Unique serial number 
of cookstove</t>
    </r>
    <r>
      <rPr>
        <vertAlign val="superscript"/>
        <sz val="10"/>
        <color theme="1"/>
        <rFont val="Calibri"/>
        <family val="2"/>
        <scheme val="minor"/>
      </rPr>
      <t>1)</t>
    </r>
  </si>
  <si>
    <t>17/02/2020</t>
  </si>
  <si>
    <t>CCC(A)0459188</t>
    <phoneticPr fontId="20" type="noConversion"/>
  </si>
  <si>
    <t>11/02/2020</t>
  </si>
  <si>
    <t>CCC(A)0418780</t>
  </si>
  <si>
    <t>10/02/2020</t>
  </si>
  <si>
    <t>MCS-ML43-12-2019-CCC(A)0557685</t>
    <phoneticPr fontId="20" type="noConversion"/>
  </si>
  <si>
    <t>02/02/2020</t>
  </si>
  <si>
    <t>MCS-CCC(A)0597835</t>
  </si>
  <si>
    <t>MCS-SK9-12-2019-CCC(A)0576583</t>
    <phoneticPr fontId="20" type="noConversion"/>
  </si>
  <si>
    <t>01/02/2020</t>
  </si>
  <si>
    <t>CCC(A)0007171</t>
  </si>
  <si>
    <t>CCC(A)0087557</t>
  </si>
  <si>
    <t>CCC(A)0725439</t>
  </si>
  <si>
    <t>04/02/2020</t>
  </si>
  <si>
    <t>CCC(A)0083911</t>
  </si>
  <si>
    <t>MCS-ML108-12-2019-CCC(A)0761357</t>
  </si>
  <si>
    <t>MCS-12-2019-CCC(A)0640899</t>
  </si>
  <si>
    <t xml:space="preserve"> MCS-12-2019-CCC(A)0646602</t>
  </si>
  <si>
    <t>MCS-ML103-12-2019-CCC(A)0772938</t>
  </si>
  <si>
    <t>MCS-ST12-12-2019-CCC(A)0775663</t>
  </si>
  <si>
    <t>MCS-TT11-10-2019-CCC(A)0123018</t>
  </si>
  <si>
    <t>MCS-TT20-10-2019CCC(A)0244739</t>
  </si>
  <si>
    <t>03/02/2020</t>
  </si>
  <si>
    <t>CCC(A)0295811</t>
  </si>
  <si>
    <t>CCC(A)0200198</t>
  </si>
  <si>
    <t>CCC(A)0295798</t>
  </si>
  <si>
    <t>MCS-ML54-9-2019-CCC(A)0214498</t>
  </si>
  <si>
    <t>MCS-TT1-9-2019-CCC(A)0155006</t>
    <phoneticPr fontId="20" type="noConversion"/>
  </si>
  <si>
    <t>CCC(A)0048193</t>
    <phoneticPr fontId="20" type="noConversion"/>
  </si>
  <si>
    <t>05/02/2020</t>
  </si>
  <si>
    <t>MCS-9-2019-CCC(A)0054664</t>
  </si>
  <si>
    <t>MCS-ST101-9-2019-CCC(A)0094613</t>
  </si>
  <si>
    <t>08/02/2020</t>
  </si>
  <si>
    <t>CCC(A)0266265</t>
  </si>
  <si>
    <t>MCS-ML107-9-2019-CCC(A)0009727</t>
  </si>
  <si>
    <t>29/01/2020</t>
  </si>
  <si>
    <t>MCS-SK25-9-2019-CCC(A)0058768</t>
  </si>
  <si>
    <t>CCC(A)0061004</t>
  </si>
  <si>
    <t>CCC(A)0285007</t>
  </si>
  <si>
    <t>13/02/2020</t>
  </si>
  <si>
    <t>MCS-ST62-12-2019-CCC(A)0351521</t>
  </si>
  <si>
    <t>MCS-SK27-1-2020-CCC(A)0907405</t>
  </si>
  <si>
    <t>MCS-ST23-1-2020-CCC(A)0899241</t>
  </si>
  <si>
    <t>CCC(A)0695551</t>
  </si>
  <si>
    <t>CCC(A)0763708</t>
  </si>
  <si>
    <t>MCS-TT20-1-2020-CCC(A)0736412</t>
  </si>
  <si>
    <t>15/02/2020</t>
    <phoneticPr fontId="20" type="noConversion"/>
  </si>
  <si>
    <t>CCC(A)0436470</t>
  </si>
  <si>
    <t>07/02/2020</t>
  </si>
  <si>
    <t>CCC(A)0474965</t>
  </si>
  <si>
    <t>CCC(A)0821604</t>
  </si>
  <si>
    <t>14/02/2020</t>
    <phoneticPr fontId="20" type="noConversion"/>
  </si>
  <si>
    <t>MCS-NN72-12-2019-CCC(A)0804505</t>
  </si>
  <si>
    <t>12/02/2020</t>
  </si>
  <si>
    <t>MCS-ML97-1-2020-CCC(A)0871876</t>
  </si>
  <si>
    <t>MCS-ST95-12-2019-CCC(A)0431060</t>
  </si>
  <si>
    <t>CCC(A)0566875</t>
  </si>
  <si>
    <t>MCS-LY92-12-2019-CCC(A)0342166</t>
  </si>
  <si>
    <t>CCC(A)0584425</t>
  </si>
  <si>
    <t>CCC(A)0591183</t>
  </si>
  <si>
    <t>MCS-ST79-1-2020-CCC(A)0890436</t>
  </si>
  <si>
    <t>18/02/2020</t>
  </si>
  <si>
    <t>MCS-ML37-1-2020-CCC(A)0883890</t>
  </si>
  <si>
    <t>CCC(A)0636170</t>
  </si>
  <si>
    <t>1) If there is more than one cookstove distributed on the date we stated, the serial number of the randomly selected represnetative stove is indicated</t>
  </si>
  <si>
    <t xml:space="preserve">   From CPA 11 to 58, the first day of cookstove installation is 29/01/2020.</t>
    <phoneticPr fontId="21" type="noConversion"/>
  </si>
  <si>
    <t xml:space="preserve">   As per the description from the methodology, the first date of commissioning of a device i, which is 29/01/2020 is the commissioning of project device.</t>
    <phoneticPr fontId="21" type="noConversion"/>
  </si>
  <si>
    <t xml:space="preserve">   Thus, date of commission of the device is 29/01/2020</t>
    <phoneticPr fontId="21" type="noConversion"/>
  </si>
  <si>
    <t>Date of commission of batch j</t>
  </si>
  <si>
    <t>The last cookstove installaiton date</t>
    <phoneticPr fontId="20" type="noConversion"/>
  </si>
  <si>
    <r>
      <t>Unique serial number of cookstove</t>
    </r>
    <r>
      <rPr>
        <vertAlign val="superscript"/>
        <sz val="10"/>
        <color theme="1"/>
        <rFont val="Calibri"/>
        <family val="2"/>
        <scheme val="minor"/>
      </rPr>
      <t>1)</t>
    </r>
  </si>
  <si>
    <t>01/03/2020</t>
    <phoneticPr fontId="20" type="noConversion"/>
  </si>
  <si>
    <t>CCC(A)0485817</t>
  </si>
  <si>
    <t>11/02/2022</t>
    <phoneticPr fontId="20" type="noConversion"/>
  </si>
  <si>
    <t>MCS-KT12-12-2019-CCC(A)0700751</t>
  </si>
  <si>
    <t xml:space="preserve">This monitoring report has two batches, Batch A and Batch B. </t>
    <phoneticPr fontId="20" type="noConversion"/>
  </si>
  <si>
    <t xml:space="preserve">As explained in the methodology, the batch commissioning date was determined based on the last commissioning date of the devices in the batch, and the commissioning date for batch A determined during the primary monitoring period was September 30, 2019. </t>
    <phoneticPr fontId="20" type="noConversion"/>
  </si>
  <si>
    <t>The commissioning date for Batch B, determined during the second monitoring period, is February 3, 2020.</t>
    <phoneticPr fontId="20" type="noConversion"/>
  </si>
  <si>
    <t>Monitoring report sample equation</t>
  </si>
  <si>
    <t>Energy Cap 
(SSC-CDM Methodology limit)</t>
    <phoneticPr fontId="21" type="noConversion"/>
  </si>
  <si>
    <r>
      <t>GWh</t>
    </r>
    <r>
      <rPr>
        <vertAlign val="sub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 xml:space="preserve"> per annum</t>
    </r>
  </si>
  <si>
    <t>Ratio of operating devices</t>
  </si>
  <si>
    <r>
      <t>f</t>
    </r>
    <r>
      <rPr>
        <vertAlign val="subscript"/>
        <sz val="10"/>
        <rFont val="Arial"/>
        <family val="2"/>
      </rPr>
      <t>NRB,y</t>
    </r>
    <r>
      <rPr>
        <sz val="10"/>
        <rFont val="Arial"/>
        <family val="2"/>
      </rPr>
      <t xml:space="preserve"> </t>
    </r>
  </si>
  <si>
    <r>
      <t>NCV</t>
    </r>
    <r>
      <rPr>
        <vertAlign val="subscript"/>
        <sz val="10"/>
        <rFont val="Arial"/>
        <family val="2"/>
      </rPr>
      <t>biomass</t>
    </r>
  </si>
  <si>
    <r>
      <t>EF</t>
    </r>
    <r>
      <rPr>
        <vertAlign val="subscript"/>
        <sz val="10"/>
        <rFont val="Arial"/>
        <family val="2"/>
      </rPr>
      <t xml:space="preserve"> projected fossil fuel</t>
    </r>
  </si>
  <si>
    <t>Total days count under 
the current monitoring period =</t>
    <phoneticPr fontId="21" type="noConversion"/>
  </si>
  <si>
    <t>MR report page 29</t>
  </si>
  <si>
    <t>CPA 1 case</t>
  </si>
  <si>
    <t>Number of stoves supplied before 1 January 2021</t>
    <phoneticPr fontId="21" type="noConversion"/>
  </si>
  <si>
    <t>Number of stoves that have reached the end of their lifespan before 1 January 2021</t>
    <phoneticPr fontId="21" type="noConversion"/>
  </si>
  <si>
    <t>Total Remaining stove</t>
    <phoneticPr fontId="20" type="noConversion"/>
  </si>
  <si>
    <t xml:space="preserve">1) By,savings,i,j </t>
    <phoneticPr fontId="21" type="noConversion"/>
  </si>
  <si>
    <r>
      <t>By</t>
    </r>
    <r>
      <rPr>
        <vertAlign val="subscript"/>
        <sz val="10"/>
        <color theme="1"/>
        <rFont val="Calibri"/>
        <family val="2"/>
        <scheme val="minor"/>
      </rPr>
      <t>=1,new,i,j,survey</t>
    </r>
    <r>
      <rPr>
        <sz val="10"/>
        <color theme="1"/>
        <rFont val="Calibri"/>
        <family val="2"/>
        <charset val="129"/>
        <scheme val="minor"/>
      </rPr>
      <t xml:space="preserve"> X (</t>
    </r>
    <r>
      <rPr>
        <sz val="10"/>
        <color theme="1"/>
        <rFont val="MS Gothic"/>
        <family val="3"/>
        <charset val="1"/>
      </rPr>
      <t>ɳ</t>
    </r>
    <r>
      <rPr>
        <vertAlign val="subscript"/>
        <sz val="10"/>
        <color theme="1"/>
        <rFont val="Calibri"/>
        <family val="2"/>
        <scheme val="minor"/>
      </rPr>
      <t>new,i,j</t>
    </r>
    <r>
      <rPr>
        <sz val="10"/>
        <color theme="1"/>
        <rFont val="Calibri"/>
        <family val="2"/>
        <charset val="129"/>
        <scheme val="minor"/>
      </rPr>
      <t xml:space="preserve">  / </t>
    </r>
    <r>
      <rPr>
        <sz val="10"/>
        <color theme="1"/>
        <rFont val="MS Gothic"/>
        <family val="3"/>
        <charset val="1"/>
      </rPr>
      <t>ɳ</t>
    </r>
    <r>
      <rPr>
        <vertAlign val="subscript"/>
        <sz val="10"/>
        <color theme="1"/>
        <rFont val="Calibri"/>
        <family val="2"/>
        <scheme val="minor"/>
      </rPr>
      <t>old,i,j</t>
    </r>
    <r>
      <rPr>
        <sz val="10"/>
        <color theme="1"/>
        <rFont val="Calibri"/>
        <family val="2"/>
        <charset val="129"/>
        <scheme val="minor"/>
      </rPr>
      <t xml:space="preserve"> -1)</t>
    </r>
  </si>
  <si>
    <t>1,new,i,j,survey</t>
  </si>
  <si>
    <t xml:space="preserve">ɳnew,i,j </t>
  </si>
  <si>
    <t xml:space="preserve">ɳold,i,j </t>
  </si>
  <si>
    <t>By</t>
    <phoneticPr fontId="21" type="noConversion"/>
  </si>
  <si>
    <t>2) Year fraction</t>
    <phoneticPr fontId="21" type="noConversion"/>
  </si>
  <si>
    <t>Fraction: Each year fraction was calculated according to the remaining life of each cook stove. Cookstoves that have exceeded their service life are not considered.</t>
    <phoneticPr fontId="21" type="noConversion"/>
  </si>
  <si>
    <t>3) Emission reduction</t>
    <phoneticPr fontId="21" type="noConversion"/>
  </si>
  <si>
    <r>
      <t xml:space="preserve">By,savings X Ny,I X Ratio of operating devices  X </t>
    </r>
    <r>
      <rPr>
        <sz val="10"/>
        <color theme="1"/>
        <rFont val="Calibri"/>
        <family val="2"/>
        <charset val="161"/>
      </rPr>
      <t>μ</t>
    </r>
    <r>
      <rPr>
        <sz val="10"/>
        <color theme="1"/>
        <rFont val="Calibri"/>
        <family val="2"/>
        <charset val="129"/>
        <scheme val="minor"/>
      </rPr>
      <t>y  X fNRB X NCVbiomass X EFprojected fossil fuel X Leakage x year fraction</t>
    </r>
    <phoneticPr fontId="20" type="noConversion"/>
  </si>
  <si>
    <t>Case 1: CPA 11</t>
    <phoneticPr fontId="21" type="noConversion"/>
  </si>
  <si>
    <t>By,savings</t>
    <phoneticPr fontId="21" type="noConversion"/>
  </si>
  <si>
    <t>Ny,I</t>
    <phoneticPr fontId="21" type="noConversion"/>
  </si>
  <si>
    <r>
      <rPr>
        <b/>
        <sz val="10"/>
        <color theme="1"/>
        <rFont val="Calibri"/>
        <family val="3"/>
        <charset val="161"/>
      </rPr>
      <t>μ</t>
    </r>
    <r>
      <rPr>
        <b/>
        <sz val="10"/>
        <color theme="1"/>
        <rFont val="Calibri"/>
        <family val="3"/>
      </rPr>
      <t>y</t>
    </r>
  </si>
  <si>
    <t>fNRB</t>
    <phoneticPr fontId="21" type="noConversion"/>
  </si>
  <si>
    <t>NCVbiomass</t>
    <phoneticPr fontId="21" type="noConversion"/>
  </si>
  <si>
    <t>EFprojected fossil fuel</t>
    <phoneticPr fontId="21" type="noConversion"/>
  </si>
  <si>
    <t>Leakage</t>
    <phoneticPr fontId="21" type="noConversion"/>
  </si>
  <si>
    <t>year fraction</t>
    <phoneticPr fontId="21" type="noConversion"/>
  </si>
  <si>
    <t>Total</t>
    <phoneticPr fontId="21" type="noConversion"/>
  </si>
  <si>
    <t>For more detail, please see the ER Calculation</t>
  </si>
  <si>
    <t>The same approach has been applied to all remaining CPAs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</si>
</sst>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[$-409]d\-mmm\-yy;@"/>
    <numFmt numFmtId="168" formatCode="0.000"/>
    <numFmt numFmtId="169" formatCode="0.0000"/>
    <numFmt numFmtId="170" formatCode="_-* #,##0.0_-;\-* #,##0.0_-;_-* &quot;-&quot;_-;_-@_-"/>
    <numFmt numFmtId="171" formatCode="_-* #,##0.00_-;\-* #,##0.00_-;_-* &quot;-&quot;_-;_-@_-"/>
    <numFmt numFmtId="172" formatCode="_-* #,##0.000_-;\-* #,##0.000_-;_-* &quot;-&quot;_-;_-@_-"/>
    <numFmt numFmtId="173" formatCode="_-* #,##0.0000_-;\-* #,##0.0000_-;_-* &quot;-&quot;_-;_-@_-"/>
    <numFmt numFmtId="174" formatCode="[$-409]d&quot;-&quot;mmm&quot;-&quot;yy;@"/>
    <numFmt numFmtId="175" formatCode="0_ "/>
    <numFmt numFmtId="176" formatCode="#,##0_ "/>
  </numFmts>
  <fonts count="62">
    <font>
      <sz val="10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color theme="1"/>
      <name val="Arial"/>
      <family val="2"/>
    </font>
    <font>
      <vertAlign val="subscript"/>
      <sz val="11"/>
      <name val="Arial"/>
      <family val="2"/>
    </font>
    <font>
      <sz val="8"/>
      <name val="Calibri"/>
      <family val="2"/>
      <charset val="129"/>
      <scheme val="minor"/>
    </font>
    <font>
      <b/>
      <sz val="10"/>
      <color theme="1"/>
      <name val="Calibri"/>
      <family val="2"/>
      <charset val="129"/>
      <scheme val="minor"/>
    </font>
    <font>
      <vertAlign val="subscript"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charset val="129"/>
      <scheme val="minor"/>
    </font>
    <font>
      <vertAlign val="subscript"/>
      <sz val="10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2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29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3"/>
      <charset val="129"/>
      <scheme val="minor"/>
    </font>
    <font>
      <b/>
      <sz val="11"/>
      <color theme="1"/>
      <name val="Arial"/>
      <family val="2"/>
    </font>
    <font>
      <sz val="10"/>
      <color theme="1"/>
      <name val="MS Gothic"/>
      <family val="3"/>
      <charset val="1"/>
    </font>
    <font>
      <b/>
      <sz val="10"/>
      <color theme="1"/>
      <name val="Calibri"/>
      <family val="3"/>
      <charset val="129"/>
      <scheme val="minor"/>
    </font>
    <font>
      <b/>
      <i/>
      <sz val="11"/>
      <color theme="1"/>
      <name val="Calibri"/>
      <family val="3"/>
      <charset val="129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color theme="1"/>
      <name val="Calibri"/>
      <family val="2"/>
      <charset val="161"/>
    </font>
    <font>
      <b/>
      <sz val="10"/>
      <color theme="1"/>
      <name val="Calibri"/>
      <family val="3"/>
      <charset val="161"/>
    </font>
    <font>
      <b/>
      <sz val="10"/>
      <color theme="1"/>
      <name val="Calibri"/>
      <family val="3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3"/>
      <charset val="129"/>
      <scheme val="minor"/>
    </font>
    <font>
      <b/>
      <sz val="18"/>
      <name val="Calibri"/>
      <family val="3"/>
      <charset val="129"/>
      <scheme val="minor"/>
    </font>
    <font>
      <b/>
      <sz val="18"/>
      <color theme="0"/>
      <name val="Arial"/>
      <family val="2"/>
    </font>
    <font>
      <b/>
      <sz val="12"/>
      <name val="Calibri"/>
      <family val="3"/>
      <charset val="129"/>
      <scheme val="minor"/>
    </font>
    <font>
      <b/>
      <sz val="14"/>
      <name val="Calibri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charset val="129"/>
      <scheme val="minor"/>
    </font>
    <font>
      <sz val="10"/>
      <name val="Calibri"/>
      <family val="3"/>
      <charset val="129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8"/>
      <name val="Arial"/>
      <family val="2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/>
    <xf numFmtId="0" fontId="45" fillId="0" borderId="0"/>
    <xf numFmtId="0" fontId="45" fillId="0" borderId="0" applyBorder="0" applyProtection="0"/>
    <xf numFmtId="9" fontId="45" fillId="0" borderId="0" applyBorder="0" applyProtection="0"/>
    <xf numFmtId="0" fontId="45" fillId="0" borderId="0"/>
    <xf numFmtId="9" fontId="46" fillId="0" borderId="0" applyBorder="0" applyProtection="0"/>
    <xf numFmtId="0" fontId="46" fillId="0" borderId="0"/>
    <xf numFmtId="0" fontId="43" fillId="0" borderId="0"/>
    <xf numFmtId="165" fontId="43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>
      <alignment vertical="center"/>
    </xf>
    <xf numFmtId="0" fontId="29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</cellStyleXfs>
  <cellXfs count="321">
    <xf numFmtId="0" fontId="0" fillId="0" borderId="0" xfId="0"/>
    <xf numFmtId="0" fontId="4" fillId="0" borderId="1" xfId="2" applyFont="1" applyBorder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4" fillId="0" borderId="0" xfId="2" applyFont="1" applyAlignment="1" applyProtection="1">
      <alignment horizontal="left" vertical="top"/>
      <protection locked="0"/>
    </xf>
    <xf numFmtId="0" fontId="0" fillId="0" borderId="3" xfId="0" applyBorder="1"/>
    <xf numFmtId="166" fontId="4" fillId="0" borderId="0" xfId="2" applyNumberFormat="1" applyFont="1" applyAlignment="1" applyProtection="1">
      <alignment horizontal="left" vertical="top"/>
      <protection locked="0"/>
    </xf>
    <xf numFmtId="167" fontId="4" fillId="0" borderId="4" xfId="2" applyNumberFormat="1" applyFont="1" applyBorder="1" applyAlignment="1" applyProtection="1">
      <alignment horizontal="left" vertical="top"/>
      <protection locked="0"/>
    </xf>
    <xf numFmtId="0" fontId="0" fillId="0" borderId="4" xfId="0" applyBorder="1"/>
    <xf numFmtId="0" fontId="0" fillId="0" borderId="5" xfId="0" applyBorder="1"/>
    <xf numFmtId="0" fontId="7" fillId="3" borderId="0" xfId="2" applyFont="1" applyFill="1" applyAlignment="1">
      <alignment horizontal="center"/>
    </xf>
    <xf numFmtId="0" fontId="7" fillId="3" borderId="0" xfId="2" applyFont="1" applyFill="1"/>
    <xf numFmtId="1" fontId="7" fillId="3" borderId="0" xfId="2" applyNumberFormat="1" applyFont="1" applyFill="1"/>
    <xf numFmtId="0" fontId="3" fillId="5" borderId="0" xfId="2" applyFill="1"/>
    <xf numFmtId="0" fontId="9" fillId="5" borderId="0" xfId="2" applyFont="1" applyFill="1" applyAlignment="1">
      <alignment vertical="center"/>
    </xf>
    <xf numFmtId="1" fontId="10" fillId="5" borderId="0" xfId="3" applyNumberFormat="1" applyFont="1" applyFill="1" applyBorder="1" applyAlignment="1">
      <alignment horizontal="right" vertical="center"/>
    </xf>
    <xf numFmtId="0" fontId="11" fillId="5" borderId="0" xfId="2" applyFont="1" applyFill="1" applyAlignment="1">
      <alignment vertical="center"/>
    </xf>
    <xf numFmtId="0" fontId="12" fillId="5" borderId="0" xfId="2" applyFont="1" applyFill="1"/>
    <xf numFmtId="0" fontId="7" fillId="3" borderId="0" xfId="2" applyFont="1" applyFill="1" applyAlignment="1">
      <alignment vertical="center"/>
    </xf>
    <xf numFmtId="0" fontId="6" fillId="2" borderId="12" xfId="2" applyFont="1" applyFill="1" applyBorder="1"/>
    <xf numFmtId="0" fontId="6" fillId="4" borderId="10" xfId="2" applyFont="1" applyFill="1" applyBorder="1" applyAlignment="1">
      <alignment horizontal="left"/>
    </xf>
    <xf numFmtId="0" fontId="7" fillId="3" borderId="10" xfId="2" applyFont="1" applyFill="1" applyBorder="1" applyAlignment="1">
      <alignment horizontal="left"/>
    </xf>
    <xf numFmtId="0" fontId="7" fillId="3" borderId="17" xfId="2" applyFont="1" applyFill="1" applyBorder="1" applyAlignment="1">
      <alignment horizontal="left"/>
    </xf>
    <xf numFmtId="0" fontId="9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1" fontId="6" fillId="3" borderId="0" xfId="3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 wrapText="1"/>
    </xf>
    <xf numFmtId="0" fontId="12" fillId="3" borderId="0" xfId="2" applyFont="1" applyFill="1" applyAlignment="1">
      <alignment vertical="center"/>
    </xf>
    <xf numFmtId="164" fontId="0" fillId="0" borderId="5" xfId="0" applyNumberFormat="1" applyBorder="1"/>
    <xf numFmtId="0" fontId="8" fillId="6" borderId="12" xfId="2" applyFont="1" applyFill="1" applyBorder="1" applyAlignment="1" applyProtection="1">
      <alignment vertical="top"/>
      <protection locked="0"/>
    </xf>
    <xf numFmtId="0" fontId="8" fillId="6" borderId="13" xfId="2" applyFont="1" applyFill="1" applyBorder="1" applyAlignment="1" applyProtection="1">
      <alignment horizontal="left" vertical="top"/>
      <protection locked="0"/>
    </xf>
    <xf numFmtId="0" fontId="8" fillId="6" borderId="13" xfId="2" applyFont="1" applyFill="1" applyBorder="1" applyAlignment="1" applyProtection="1">
      <alignment vertical="top"/>
      <protection locked="0"/>
    </xf>
    <xf numFmtId="0" fontId="8" fillId="6" borderId="14" xfId="2" applyFont="1" applyFill="1" applyBorder="1" applyAlignment="1" applyProtection="1">
      <alignment vertical="top"/>
      <protection locked="0"/>
    </xf>
    <xf numFmtId="0" fontId="17" fillId="3" borderId="6" xfId="2" applyFont="1" applyFill="1" applyBorder="1"/>
    <xf numFmtId="2" fontId="17" fillId="3" borderId="8" xfId="3" applyNumberFormat="1" applyFont="1" applyFill="1" applyBorder="1"/>
    <xf numFmtId="168" fontId="17" fillId="3" borderId="8" xfId="3" applyNumberFormat="1" applyFont="1" applyFill="1" applyBorder="1"/>
    <xf numFmtId="169" fontId="17" fillId="3" borderId="8" xfId="3" applyNumberFormat="1" applyFont="1" applyFill="1" applyBorder="1"/>
    <xf numFmtId="166" fontId="17" fillId="3" borderId="8" xfId="3" applyNumberFormat="1" applyFont="1" applyFill="1" applyBorder="1"/>
    <xf numFmtId="2" fontId="17" fillId="3" borderId="6" xfId="3" applyNumberFormat="1" applyFont="1" applyFill="1" applyBorder="1"/>
    <xf numFmtId="0" fontId="17" fillId="7" borderId="6" xfId="2" applyFont="1" applyFill="1" applyBorder="1"/>
    <xf numFmtId="14" fontId="17" fillId="7" borderId="7" xfId="3" applyNumberFormat="1" applyFont="1" applyFill="1" applyBorder="1" applyAlignment="1">
      <alignment horizontal="right"/>
    </xf>
    <xf numFmtId="0" fontId="17" fillId="7" borderId="7" xfId="2" applyFont="1" applyFill="1" applyBorder="1"/>
    <xf numFmtId="1" fontId="17" fillId="7" borderId="7" xfId="3" applyNumberFormat="1" applyFont="1" applyFill="1" applyBorder="1" applyAlignment="1">
      <alignment horizontal="right"/>
    </xf>
    <xf numFmtId="2" fontId="17" fillId="3" borderId="19" xfId="3" applyNumberFormat="1" applyFont="1" applyFill="1" applyBorder="1"/>
    <xf numFmtId="0" fontId="3" fillId="3" borderId="19" xfId="2" applyFill="1" applyBorder="1" applyAlignment="1">
      <alignment vertical="center"/>
    </xf>
    <xf numFmtId="168" fontId="17" fillId="3" borderId="19" xfId="3" applyNumberFormat="1" applyFont="1" applyFill="1" applyBorder="1"/>
    <xf numFmtId="0" fontId="3" fillId="3" borderId="8" xfId="2" applyFill="1" applyBorder="1" applyAlignment="1">
      <alignment vertical="center"/>
    </xf>
    <xf numFmtId="0" fontId="16" fillId="8" borderId="0" xfId="2" applyFont="1" applyFill="1" applyAlignment="1">
      <alignment vertical="center"/>
    </xf>
    <xf numFmtId="0" fontId="17" fillId="8" borderId="0" xfId="2" applyFont="1" applyFill="1" applyAlignment="1">
      <alignment horizontal="center" vertical="center"/>
    </xf>
    <xf numFmtId="0" fontId="17" fillId="3" borderId="20" xfId="2" applyFont="1" applyFill="1" applyBorder="1" applyAlignment="1">
      <alignment vertical="center"/>
    </xf>
    <xf numFmtId="9" fontId="17" fillId="3" borderId="20" xfId="3" applyFont="1" applyFill="1" applyBorder="1" applyAlignment="1">
      <alignment vertical="center"/>
    </xf>
    <xf numFmtId="0" fontId="5" fillId="3" borderId="25" xfId="2" applyFont="1" applyFill="1" applyBorder="1" applyAlignment="1">
      <alignment vertical="center"/>
    </xf>
    <xf numFmtId="0" fontId="17" fillId="3" borderId="26" xfId="2" applyFont="1" applyFill="1" applyBorder="1"/>
    <xf numFmtId="0" fontId="16" fillId="8" borderId="27" xfId="2" applyFont="1" applyFill="1" applyBorder="1" applyAlignment="1">
      <alignment vertical="center"/>
    </xf>
    <xf numFmtId="0" fontId="17" fillId="8" borderId="27" xfId="2" applyFont="1" applyFill="1" applyBorder="1" applyAlignment="1">
      <alignment horizontal="center" vertical="center"/>
    </xf>
    <xf numFmtId="0" fontId="24" fillId="0" borderId="0" xfId="0" applyFont="1"/>
    <xf numFmtId="0" fontId="23" fillId="0" borderId="0" xfId="0" applyFont="1"/>
    <xf numFmtId="0" fontId="14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0" fillId="9" borderId="8" xfId="0" applyFill="1" applyBorder="1" applyAlignment="1">
      <alignment horizontal="center" vertical="center" wrapText="1"/>
    </xf>
    <xf numFmtId="0" fontId="6" fillId="3" borderId="0" xfId="2" applyFont="1" applyFill="1" applyAlignment="1">
      <alignment vertical="center"/>
    </xf>
    <xf numFmtId="1" fontId="6" fillId="3" borderId="0" xfId="2" applyNumberFormat="1" applyFont="1" applyFill="1" applyAlignment="1">
      <alignment vertical="center"/>
    </xf>
    <xf numFmtId="0" fontId="3" fillId="3" borderId="0" xfId="2" applyFill="1"/>
    <xf numFmtId="0" fontId="13" fillId="11" borderId="21" xfId="2" applyFont="1" applyFill="1" applyBorder="1" applyAlignment="1">
      <alignment vertical="center"/>
    </xf>
    <xf numFmtId="0" fontId="6" fillId="11" borderId="22" xfId="2" applyFont="1" applyFill="1" applyBorder="1" applyAlignment="1">
      <alignment horizontal="center" vertical="center"/>
    </xf>
    <xf numFmtId="1" fontId="6" fillId="11" borderId="22" xfId="2" applyNumberFormat="1" applyFont="1" applyFill="1" applyBorder="1" applyAlignment="1">
      <alignment horizontal="center" vertical="center"/>
    </xf>
    <xf numFmtId="2" fontId="6" fillId="11" borderId="22" xfId="3" applyNumberFormat="1" applyFont="1" applyFill="1" applyBorder="1" applyAlignment="1">
      <alignment horizontal="center" vertical="center"/>
    </xf>
    <xf numFmtId="0" fontId="13" fillId="11" borderId="22" xfId="2" applyFont="1" applyFill="1" applyBorder="1" applyAlignment="1">
      <alignment vertical="center"/>
    </xf>
    <xf numFmtId="2" fontId="6" fillId="11" borderId="9" xfId="3" applyNumberFormat="1" applyFont="1" applyFill="1" applyBorder="1" applyAlignment="1">
      <alignment horizontal="right" vertical="center"/>
    </xf>
    <xf numFmtId="0" fontId="31" fillId="12" borderId="0" xfId="0" applyFont="1" applyFill="1"/>
    <xf numFmtId="0" fontId="0" fillId="12" borderId="0" xfId="0" applyFill="1"/>
    <xf numFmtId="0" fontId="27" fillId="13" borderId="0" xfId="0" applyFont="1" applyFill="1"/>
    <xf numFmtId="0" fontId="0" fillId="13" borderId="0" xfId="0" applyFill="1"/>
    <xf numFmtId="0" fontId="5" fillId="10" borderId="8" xfId="2" applyFont="1" applyFill="1" applyBorder="1" applyAlignment="1">
      <alignment horizontal="center" vertical="center"/>
    </xf>
    <xf numFmtId="0" fontId="3" fillId="3" borderId="8" xfId="2" applyFill="1" applyBorder="1" applyAlignment="1">
      <alignment horizontal="left" vertical="center" wrapText="1"/>
    </xf>
    <xf numFmtId="2" fontId="3" fillId="3" borderId="8" xfId="3" applyNumberFormat="1" applyFont="1" applyFill="1" applyBorder="1" applyAlignment="1">
      <alignment horizontal="center"/>
    </xf>
    <xf numFmtId="0" fontId="3" fillId="3" borderId="8" xfId="2" applyFill="1" applyBorder="1" applyAlignment="1">
      <alignment horizontal="center"/>
    </xf>
    <xf numFmtId="0" fontId="3" fillId="3" borderId="8" xfId="2" applyFill="1" applyBorder="1" applyAlignment="1">
      <alignment horizontal="left" vertical="center"/>
    </xf>
    <xf numFmtId="168" fontId="3" fillId="3" borderId="8" xfId="3" applyNumberFormat="1" applyFont="1" applyFill="1" applyBorder="1" applyAlignment="1">
      <alignment horizontal="center"/>
    </xf>
    <xf numFmtId="169" fontId="3" fillId="3" borderId="8" xfId="3" applyNumberFormat="1" applyFont="1" applyFill="1" applyBorder="1" applyAlignment="1">
      <alignment horizontal="center"/>
    </xf>
    <xf numFmtId="166" fontId="3" fillId="3" borderId="8" xfId="3" applyNumberFormat="1" applyFont="1" applyFill="1" applyBorder="1" applyAlignment="1">
      <alignment horizontal="center"/>
    </xf>
    <xf numFmtId="0" fontId="3" fillId="7" borderId="8" xfId="2" applyFill="1" applyBorder="1" applyAlignment="1">
      <alignment horizontal="left" vertical="center"/>
    </xf>
    <xf numFmtId="0" fontId="3" fillId="7" borderId="8" xfId="2" applyFill="1" applyBorder="1" applyAlignment="1">
      <alignment horizontal="center"/>
    </xf>
    <xf numFmtId="0" fontId="3" fillId="7" borderId="8" xfId="2" applyFill="1" applyBorder="1" applyAlignment="1">
      <alignment horizontal="left" vertical="center" wrapText="1"/>
    </xf>
    <xf numFmtId="1" fontId="3" fillId="7" borderId="8" xfId="3" applyNumberFormat="1" applyFont="1" applyFill="1" applyBorder="1" applyAlignment="1">
      <alignment horizontal="center"/>
    </xf>
    <xf numFmtId="0" fontId="5" fillId="3" borderId="8" xfId="2" applyFont="1" applyFill="1" applyBorder="1" applyAlignment="1">
      <alignment horizontal="left" vertical="center"/>
    </xf>
    <xf numFmtId="0" fontId="3" fillId="3" borderId="8" xfId="2" applyFill="1" applyBorder="1" applyAlignment="1">
      <alignment horizontal="center" vertical="center"/>
    </xf>
    <xf numFmtId="0" fontId="8" fillId="14" borderId="8" xfId="2" applyFont="1" applyFill="1" applyBorder="1" applyAlignment="1">
      <alignment horizontal="center" vertical="center"/>
    </xf>
    <xf numFmtId="0" fontId="8" fillId="14" borderId="6" xfId="2" applyFont="1" applyFill="1" applyBorder="1" applyAlignment="1">
      <alignment horizontal="center" vertical="center" wrapText="1"/>
    </xf>
    <xf numFmtId="2" fontId="8" fillId="14" borderId="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>
      <alignment horizontal="center" vertical="center"/>
    </xf>
    <xf numFmtId="1" fontId="32" fillId="0" borderId="8" xfId="3" applyNumberFormat="1" applyFont="1" applyFill="1" applyBorder="1" applyAlignment="1">
      <alignment horizontal="center" vertical="center"/>
    </xf>
    <xf numFmtId="0" fontId="30" fillId="13" borderId="0" xfId="0" applyFont="1" applyFill="1" applyAlignment="1">
      <alignment horizontal="left"/>
    </xf>
    <xf numFmtId="0" fontId="33" fillId="13" borderId="0" xfId="0" applyFont="1" applyFill="1"/>
    <xf numFmtId="0" fontId="35" fillId="14" borderId="8" xfId="0" applyFont="1" applyFill="1" applyBorder="1" applyAlignment="1">
      <alignment horizontal="left"/>
    </xf>
    <xf numFmtId="168" fontId="0" fillId="0" borderId="8" xfId="0" applyNumberFormat="1" applyBorder="1"/>
    <xf numFmtId="0" fontId="37" fillId="13" borderId="0" xfId="0" applyFont="1" applyFill="1" applyAlignment="1">
      <alignment horizontal="left"/>
    </xf>
    <xf numFmtId="0" fontId="38" fillId="13" borderId="0" xfId="0" applyFont="1" applyFill="1"/>
    <xf numFmtId="0" fontId="39" fillId="13" borderId="0" xfId="0" applyFont="1" applyFill="1"/>
    <xf numFmtId="0" fontId="35" fillId="0" borderId="0" xfId="0" applyFont="1" applyAlignment="1">
      <alignment horizontal="left"/>
    </xf>
    <xf numFmtId="164" fontId="0" fillId="0" borderId="8" xfId="1" applyFont="1" applyBorder="1"/>
    <xf numFmtId="0" fontId="41" fillId="14" borderId="8" xfId="0" applyFont="1" applyFill="1" applyBorder="1" applyAlignment="1">
      <alignment horizontal="left"/>
    </xf>
    <xf numFmtId="0" fontId="36" fillId="14" borderId="8" xfId="0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right"/>
    </xf>
    <xf numFmtId="168" fontId="6" fillId="0" borderId="8" xfId="5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Font="1" applyBorder="1" applyAlignment="1">
      <alignment horizontal="center" vertical="center"/>
    </xf>
    <xf numFmtId="164" fontId="36" fillId="0" borderId="8" xfId="1" applyFont="1" applyBorder="1"/>
    <xf numFmtId="170" fontId="0" fillId="0" borderId="8" xfId="1" applyNumberFormat="1" applyFont="1" applyBorder="1"/>
    <xf numFmtId="171" fontId="0" fillId="0" borderId="8" xfId="1" applyNumberFormat="1" applyFont="1" applyBorder="1"/>
    <xf numFmtId="172" fontId="0" fillId="0" borderId="8" xfId="1" applyNumberFormat="1" applyFont="1" applyBorder="1"/>
    <xf numFmtId="173" fontId="0" fillId="0" borderId="8" xfId="1" applyNumberFormat="1" applyFont="1" applyBorder="1"/>
    <xf numFmtId="0" fontId="27" fillId="0" borderId="0" xfId="0" applyFont="1"/>
    <xf numFmtId="0" fontId="44" fillId="0" borderId="0" xfId="0" applyFont="1"/>
    <xf numFmtId="0" fontId="48" fillId="0" borderId="8" xfId="7" applyFont="1" applyBorder="1" applyAlignment="1">
      <alignment horizontal="center" vertical="center"/>
    </xf>
    <xf numFmtId="0" fontId="48" fillId="0" borderId="8" xfId="7" applyFont="1" applyBorder="1" applyAlignment="1">
      <alignment horizontal="center" vertical="center" wrapText="1"/>
    </xf>
    <xf numFmtId="0" fontId="48" fillId="0" borderId="10" xfId="7" applyFont="1" applyBorder="1" applyAlignment="1">
      <alignment horizontal="left" vertical="center"/>
    </xf>
    <xf numFmtId="0" fontId="48" fillId="0" borderId="11" xfId="7" applyFont="1" applyBorder="1" applyAlignment="1">
      <alignment wrapText="1"/>
    </xf>
    <xf numFmtId="0" fontId="48" fillId="0" borderId="11" xfId="7" applyFont="1" applyBorder="1" applyAlignment="1">
      <alignment horizontal="justify" vertical="center" wrapText="1"/>
    </xf>
    <xf numFmtId="0" fontId="48" fillId="0" borderId="10" xfId="7" applyFont="1" applyBorder="1" applyAlignment="1">
      <alignment horizontal="left" vertical="center" wrapText="1"/>
    </xf>
    <xf numFmtId="0" fontId="48" fillId="15" borderId="11" xfId="7" applyFont="1" applyFill="1" applyBorder="1" applyAlignment="1">
      <alignment horizontal="justify" vertical="center" wrapText="1"/>
    </xf>
    <xf numFmtId="0" fontId="47" fillId="11" borderId="15" xfId="7" applyFont="1" applyFill="1" applyBorder="1" applyAlignment="1">
      <alignment horizontal="center"/>
    </xf>
    <xf numFmtId="0" fontId="47" fillId="11" borderId="24" xfId="7" applyFont="1" applyFill="1" applyBorder="1" applyAlignment="1">
      <alignment horizontal="center"/>
    </xf>
    <xf numFmtId="0" fontId="47" fillId="11" borderId="24" xfId="7" applyFont="1" applyFill="1" applyBorder="1" applyAlignment="1">
      <alignment horizontal="center" wrapText="1"/>
    </xf>
    <xf numFmtId="0" fontId="47" fillId="11" borderId="16" xfId="7" applyFont="1" applyFill="1" applyBorder="1" applyAlignment="1">
      <alignment horizontal="center" wrapText="1"/>
    </xf>
    <xf numFmtId="0" fontId="48" fillId="0" borderId="17" xfId="7" applyFont="1" applyBorder="1" applyAlignment="1">
      <alignment horizontal="left" vertical="center"/>
    </xf>
    <xf numFmtId="0" fontId="48" fillId="0" borderId="28" xfId="7" applyFont="1" applyBorder="1" applyAlignment="1">
      <alignment horizontal="center" vertical="center"/>
    </xf>
    <xf numFmtId="0" fontId="48" fillId="0" borderId="18" xfId="7" applyFont="1" applyBorder="1" applyAlignment="1">
      <alignment wrapText="1"/>
    </xf>
    <xf numFmtId="9" fontId="48" fillId="0" borderId="8" xfId="7" applyNumberFormat="1" applyFont="1" applyBorder="1" applyAlignment="1">
      <alignment horizontal="center" vertical="center"/>
    </xf>
    <xf numFmtId="10" fontId="48" fillId="0" borderId="8" xfId="8" applyNumberFormat="1" applyFont="1" applyBorder="1" applyAlignment="1">
      <alignment horizontal="center" vertical="center" wrapText="1"/>
    </xf>
    <xf numFmtId="2" fontId="48" fillId="0" borderId="8" xfId="7" applyNumberFormat="1" applyFont="1" applyBorder="1" applyAlignment="1">
      <alignment horizontal="center" vertical="center"/>
    </xf>
    <xf numFmtId="2" fontId="48" fillId="0" borderId="8" xfId="7" applyNumberFormat="1" applyFont="1" applyBorder="1" applyAlignment="1">
      <alignment horizontal="center" vertical="center" wrapText="1"/>
    </xf>
    <xf numFmtId="169" fontId="48" fillId="0" borderId="8" xfId="7" applyNumberFormat="1" applyFont="1" applyBorder="1" applyAlignment="1">
      <alignment horizontal="center" vertical="center" wrapText="1"/>
    </xf>
    <xf numFmtId="168" fontId="48" fillId="0" borderId="8" xfId="7" applyNumberFormat="1" applyFont="1" applyBorder="1" applyAlignment="1">
      <alignment horizontal="center" vertical="center" wrapText="1"/>
    </xf>
    <xf numFmtId="0" fontId="48" fillId="15" borderId="8" xfId="7" applyFont="1" applyFill="1" applyBorder="1" applyAlignment="1">
      <alignment horizontal="center" vertical="center"/>
    </xf>
    <xf numFmtId="174" fontId="7" fillId="3" borderId="0" xfId="2" applyNumberFormat="1" applyFont="1" applyFill="1"/>
    <xf numFmtId="164" fontId="6" fillId="11" borderId="22" xfId="1" applyFont="1" applyFill="1" applyBorder="1" applyAlignment="1">
      <alignment horizontal="right" vertical="center"/>
    </xf>
    <xf numFmtId="174" fontId="3" fillId="3" borderId="8" xfId="2" applyNumberFormat="1" applyFill="1" applyBorder="1"/>
    <xf numFmtId="0" fontId="13" fillId="16" borderId="8" xfId="2" applyFont="1" applyFill="1" applyBorder="1" applyAlignment="1">
      <alignment vertical="center"/>
    </xf>
    <xf numFmtId="0" fontId="6" fillId="16" borderId="8" xfId="2" applyFont="1" applyFill="1" applyBorder="1" applyAlignment="1">
      <alignment horizontal="center" vertical="center"/>
    </xf>
    <xf numFmtId="0" fontId="13" fillId="16" borderId="8" xfId="2" applyFont="1" applyFill="1" applyBorder="1" applyAlignment="1">
      <alignment horizontal="center" vertical="center"/>
    </xf>
    <xf numFmtId="0" fontId="7" fillId="16" borderId="8" xfId="2" applyFont="1" applyFill="1" applyBorder="1" applyAlignment="1">
      <alignment horizontal="center" vertical="center"/>
    </xf>
    <xf numFmtId="2" fontId="6" fillId="16" borderId="8" xfId="3" applyNumberFormat="1" applyFont="1" applyFill="1" applyBorder="1" applyAlignment="1">
      <alignment horizontal="center" vertical="center"/>
    </xf>
    <xf numFmtId="0" fontId="5" fillId="16" borderId="8" xfId="2" applyFont="1" applyFill="1" applyBorder="1" applyAlignment="1">
      <alignment horizontal="center" vertical="center"/>
    </xf>
    <xf numFmtId="1" fontId="7" fillId="0" borderId="8" xfId="2" applyNumberFormat="1" applyFont="1" applyBorder="1"/>
    <xf numFmtId="0" fontId="6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1" fontId="7" fillId="0" borderId="8" xfId="3" applyNumberFormat="1" applyFont="1" applyFill="1" applyBorder="1" applyAlignment="1">
      <alignment horizontal="right"/>
    </xf>
    <xf numFmtId="0" fontId="7" fillId="0" borderId="0" xfId="2" applyFont="1" applyAlignment="1">
      <alignment vertical="center"/>
    </xf>
    <xf numFmtId="1" fontId="7" fillId="0" borderId="8" xfId="3" applyNumberFormat="1" applyFont="1" applyFill="1" applyBorder="1" applyAlignment="1">
      <alignment horizontal="right" vertical="center"/>
    </xf>
    <xf numFmtId="0" fontId="5" fillId="0" borderId="8" xfId="2" applyFont="1" applyBorder="1"/>
    <xf numFmtId="9" fontId="5" fillId="0" borderId="8" xfId="5" applyFont="1" applyFill="1" applyBorder="1"/>
    <xf numFmtId="175" fontId="7" fillId="0" borderId="8" xfId="2" applyNumberFormat="1" applyFont="1" applyBorder="1"/>
    <xf numFmtId="0" fontId="50" fillId="17" borderId="22" xfId="2" applyFont="1" applyFill="1" applyBorder="1" applyAlignment="1">
      <alignment horizontal="center" vertical="center"/>
    </xf>
    <xf numFmtId="0" fontId="7" fillId="3" borderId="13" xfId="2" applyFont="1" applyFill="1" applyBorder="1"/>
    <xf numFmtId="0" fontId="3" fillId="5" borderId="3" xfId="2" applyFill="1" applyBorder="1"/>
    <xf numFmtId="0" fontId="12" fillId="5" borderId="13" xfId="2" applyFont="1" applyFill="1" applyBorder="1"/>
    <xf numFmtId="0" fontId="13" fillId="16" borderId="10" xfId="2" applyFont="1" applyFill="1" applyBorder="1" applyAlignment="1">
      <alignment vertical="center"/>
    </xf>
    <xf numFmtId="0" fontId="5" fillId="16" borderId="11" xfId="2" applyFont="1" applyFill="1" applyBorder="1" applyAlignment="1">
      <alignment horizontal="center" vertical="center"/>
    </xf>
    <xf numFmtId="0" fontId="7" fillId="0" borderId="10" xfId="2" applyFont="1" applyBorder="1" applyAlignment="1">
      <alignment vertical="center"/>
    </xf>
    <xf numFmtId="0" fontId="3" fillId="0" borderId="11" xfId="2" applyBorder="1"/>
    <xf numFmtId="0" fontId="3" fillId="0" borderId="11" xfId="2" applyBorder="1" applyAlignment="1">
      <alignment horizontal="center" vertical="center"/>
    </xf>
    <xf numFmtId="0" fontId="3" fillId="0" borderId="3" xfId="2" applyBorder="1"/>
    <xf numFmtId="0" fontId="7" fillId="3" borderId="4" xfId="2" applyFont="1" applyFill="1" applyBorder="1"/>
    <xf numFmtId="0" fontId="6" fillId="16" borderId="28" xfId="2" applyFont="1" applyFill="1" applyBorder="1" applyAlignment="1">
      <alignment horizontal="center" vertical="center"/>
    </xf>
    <xf numFmtId="164" fontId="6" fillId="0" borderId="28" xfId="1" applyFont="1" applyFill="1" applyBorder="1" applyAlignment="1">
      <alignment vertical="center"/>
    </xf>
    <xf numFmtId="0" fontId="6" fillId="0" borderId="28" xfId="2" applyFont="1" applyBorder="1" applyAlignment="1">
      <alignment horizontal="center" vertical="center"/>
    </xf>
    <xf numFmtId="0" fontId="3" fillId="5" borderId="4" xfId="2" applyFill="1" applyBorder="1"/>
    <xf numFmtId="0" fontId="3" fillId="5" borderId="5" xfId="2" applyFill="1" applyBorder="1"/>
    <xf numFmtId="0" fontId="50" fillId="17" borderId="21" xfId="2" applyFont="1" applyFill="1" applyBorder="1" applyAlignment="1">
      <alignment vertical="center"/>
    </xf>
    <xf numFmtId="164" fontId="50" fillId="17" borderId="22" xfId="2" applyNumberFormat="1" applyFont="1" applyFill="1" applyBorder="1" applyAlignment="1">
      <alignment vertical="center"/>
    </xf>
    <xf numFmtId="2" fontId="50" fillId="17" borderId="22" xfId="3" applyNumberFormat="1" applyFont="1" applyFill="1" applyBorder="1" applyAlignment="1">
      <alignment horizontal="right" vertical="center"/>
    </xf>
    <xf numFmtId="0" fontId="50" fillId="17" borderId="22" xfId="2" applyFont="1" applyFill="1" applyBorder="1" applyAlignment="1">
      <alignment vertical="center"/>
    </xf>
    <xf numFmtId="174" fontId="7" fillId="0" borderId="8" xfId="2" applyNumberFormat="1" applyFont="1" applyBorder="1" applyAlignment="1">
      <alignment horizontal="center" vertical="center"/>
    </xf>
    <xf numFmtId="0" fontId="53" fillId="19" borderId="8" xfId="2" applyFont="1" applyFill="1" applyBorder="1" applyAlignment="1">
      <alignment vertical="center"/>
    </xf>
    <xf numFmtId="174" fontId="53" fillId="0" borderId="8" xfId="2" applyNumberFormat="1" applyFont="1" applyBorder="1" applyAlignment="1">
      <alignment vertical="center"/>
    </xf>
    <xf numFmtId="15" fontId="53" fillId="0" borderId="8" xfId="2" applyNumberFormat="1" applyFont="1" applyBorder="1" applyAlignment="1">
      <alignment vertical="center"/>
    </xf>
    <xf numFmtId="0" fontId="53" fillId="0" borderId="8" xfId="2" applyFont="1" applyBorder="1" applyAlignment="1">
      <alignment vertical="center"/>
    </xf>
    <xf numFmtId="164" fontId="52" fillId="19" borderId="8" xfId="1" applyFont="1" applyFill="1" applyBorder="1" applyAlignment="1">
      <alignment horizontal="center" vertical="center"/>
    </xf>
    <xf numFmtId="164" fontId="52" fillId="0" borderId="8" xfId="1" applyFont="1" applyFill="1" applyBorder="1" applyAlignment="1">
      <alignment horizontal="center" vertical="center"/>
    </xf>
    <xf numFmtId="164" fontId="52" fillId="3" borderId="8" xfId="1" applyFont="1" applyFill="1" applyBorder="1" applyAlignment="1">
      <alignment horizontal="center" vertical="center"/>
    </xf>
    <xf numFmtId="1" fontId="50" fillId="17" borderId="22" xfId="2" applyNumberFormat="1" applyFont="1" applyFill="1" applyBorder="1" applyAlignment="1">
      <alignment vertical="center"/>
    </xf>
    <xf numFmtId="168" fontId="17" fillId="3" borderId="25" xfId="3" applyNumberFormat="1" applyFont="1" applyFill="1" applyBorder="1"/>
    <xf numFmtId="15" fontId="4" fillId="0" borderId="7" xfId="2" applyNumberFormat="1" applyFont="1" applyBorder="1" applyAlignment="1">
      <alignment horizontal="center"/>
    </xf>
    <xf numFmtId="164" fontId="0" fillId="0" borderId="0" xfId="0" applyNumberFormat="1"/>
    <xf numFmtId="164" fontId="0" fillId="0" borderId="0" xfId="1" applyFont="1"/>
    <xf numFmtId="173" fontId="0" fillId="0" borderId="0" xfId="1" applyNumberFormat="1" applyFont="1" applyFill="1" applyBorder="1"/>
    <xf numFmtId="169" fontId="0" fillId="0" borderId="0" xfId="0" applyNumberFormat="1"/>
    <xf numFmtId="164" fontId="0" fillId="0" borderId="0" xfId="1" applyFont="1" applyFill="1" applyBorder="1"/>
    <xf numFmtId="0" fontId="41" fillId="0" borderId="0" xfId="0" applyFont="1" applyAlignment="1">
      <alignment horizontal="left"/>
    </xf>
    <xf numFmtId="166" fontId="0" fillId="0" borderId="0" xfId="0" applyNumberFormat="1"/>
    <xf numFmtId="170" fontId="0" fillId="0" borderId="0" xfId="1" applyNumberFormat="1" applyFont="1" applyFill="1" applyBorder="1"/>
    <xf numFmtId="168" fontId="0" fillId="0" borderId="0" xfId="0" applyNumberFormat="1"/>
    <xf numFmtId="172" fontId="0" fillId="0" borderId="0" xfId="1" applyNumberFormat="1" applyFont="1" applyFill="1" applyBorder="1"/>
    <xf numFmtId="2" fontId="0" fillId="0" borderId="0" xfId="0" applyNumberFormat="1"/>
    <xf numFmtId="171" fontId="0" fillId="0" borderId="0" xfId="1" applyNumberFormat="1" applyFont="1" applyFill="1" applyBorder="1"/>
    <xf numFmtId="0" fontId="38" fillId="0" borderId="0" xfId="0" applyFont="1" applyAlignment="1">
      <alignment horizontal="left"/>
    </xf>
    <xf numFmtId="1" fontId="0" fillId="0" borderId="0" xfId="0" applyNumberFormat="1"/>
    <xf numFmtId="0" fontId="7" fillId="0" borderId="30" xfId="2" applyFont="1" applyBorder="1" applyAlignment="1">
      <alignment vertical="center"/>
    </xf>
    <xf numFmtId="1" fontId="7" fillId="0" borderId="30" xfId="3" applyNumberFormat="1" applyFont="1" applyFill="1" applyBorder="1" applyAlignment="1">
      <alignment horizontal="right"/>
    </xf>
    <xf numFmtId="0" fontId="3" fillId="0" borderId="33" xfId="2" applyBorder="1"/>
    <xf numFmtId="164" fontId="52" fillId="0" borderId="0" xfId="1" applyFont="1" applyFill="1" applyBorder="1" applyAlignment="1">
      <alignment horizontal="center" vertical="center"/>
    </xf>
    <xf numFmtId="0" fontId="8" fillId="6" borderId="1" xfId="2" applyFont="1" applyFill="1" applyBorder="1" applyAlignment="1" applyProtection="1">
      <alignment vertical="top"/>
      <protection locked="0"/>
    </xf>
    <xf numFmtId="0" fontId="56" fillId="0" borderId="2" xfId="0" applyFont="1" applyBorder="1"/>
    <xf numFmtId="164" fontId="8" fillId="0" borderId="3" xfId="1" applyFont="1" applyBorder="1" applyAlignment="1"/>
    <xf numFmtId="0" fontId="57" fillId="6" borderId="4" xfId="0" applyFont="1" applyFill="1" applyBorder="1" applyAlignment="1">
      <alignment horizontal="center"/>
    </xf>
    <xf numFmtId="171" fontId="36" fillId="0" borderId="0" xfId="1" applyNumberFormat="1" applyFont="1" applyFill="1" applyBorder="1"/>
    <xf numFmtId="165" fontId="0" fillId="0" borderId="0" xfId="0" applyNumberFormat="1"/>
    <xf numFmtId="168" fontId="3" fillId="0" borderId="8" xfId="3" applyNumberFormat="1" applyFont="1" applyFill="1" applyBorder="1" applyAlignment="1">
      <alignment horizontal="center"/>
    </xf>
    <xf numFmtId="168" fontId="36" fillId="0" borderId="8" xfId="0" applyNumberFormat="1" applyFont="1" applyBorder="1"/>
    <xf numFmtId="3" fontId="58" fillId="0" borderId="0" xfId="0" applyNumberFormat="1" applyFont="1"/>
    <xf numFmtId="0" fontId="57" fillId="6" borderId="0" xfId="2" applyFont="1" applyFill="1" applyAlignment="1" applyProtection="1">
      <alignment horizontal="center" vertical="top"/>
      <protection locked="0"/>
    </xf>
    <xf numFmtId="0" fontId="57" fillId="6" borderId="0" xfId="0" applyFont="1" applyFill="1" applyAlignment="1">
      <alignment horizontal="center"/>
    </xf>
    <xf numFmtId="164" fontId="8" fillId="0" borderId="5" xfId="1" applyFont="1" applyBorder="1" applyAlignment="1"/>
    <xf numFmtId="174" fontId="9" fillId="5" borderId="0" xfId="2" applyNumberFormat="1" applyFont="1" applyFill="1" applyAlignment="1">
      <alignment vertical="center"/>
    </xf>
    <xf numFmtId="14" fontId="9" fillId="5" borderId="0" xfId="2" applyNumberFormat="1" applyFont="1" applyFill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15" fillId="0" borderId="0" xfId="0" applyFont="1"/>
    <xf numFmtId="0" fontId="3" fillId="0" borderId="8" xfId="10" applyFont="1" applyBorder="1" applyAlignment="1">
      <alignment horizontal="center" vertical="center"/>
    </xf>
    <xf numFmtId="0" fontId="23" fillId="0" borderId="8" xfId="15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8" xfId="17" applyFont="1" applyBorder="1" applyAlignment="1">
      <alignment horizontal="center" vertical="center"/>
    </xf>
    <xf numFmtId="0" fontId="23" fillId="0" borderId="8" xfId="18" applyFont="1" applyBorder="1" applyAlignment="1">
      <alignment horizontal="center" vertical="center"/>
    </xf>
    <xf numFmtId="9" fontId="0" fillId="0" borderId="0" xfId="5" applyFont="1" applyFill="1" applyBorder="1"/>
    <xf numFmtId="169" fontId="48" fillId="0" borderId="28" xfId="7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4" fontId="60" fillId="11" borderId="22" xfId="2" applyNumberFormat="1" applyFont="1" applyFill="1" applyBorder="1" applyAlignment="1">
      <alignment vertical="center"/>
    </xf>
    <xf numFmtId="164" fontId="6" fillId="0" borderId="8" xfId="1" applyFont="1" applyFill="1" applyBorder="1" applyAlignment="1">
      <alignment vertical="center"/>
    </xf>
    <xf numFmtId="0" fontId="61" fillId="11" borderId="22" xfId="2" applyFont="1" applyFill="1" applyBorder="1" applyAlignment="1">
      <alignment horizontal="center" vertical="center"/>
    </xf>
    <xf numFmtId="0" fontId="3" fillId="0" borderId="11" xfId="2" applyBorder="1" applyAlignment="1">
      <alignment horizontal="center"/>
    </xf>
    <xf numFmtId="0" fontId="50" fillId="17" borderId="9" xfId="2" applyFont="1" applyFill="1" applyBorder="1" applyAlignment="1">
      <alignment vertical="center" shrinkToFit="1"/>
    </xf>
    <xf numFmtId="164" fontId="50" fillId="17" borderId="22" xfId="1" applyFont="1" applyFill="1" applyBorder="1" applyAlignment="1">
      <alignment vertical="center"/>
    </xf>
    <xf numFmtId="174" fontId="7" fillId="0" borderId="0" xfId="2" applyNumberFormat="1" applyFont="1" applyAlignment="1">
      <alignment horizontal="center" vertical="center"/>
    </xf>
    <xf numFmtId="175" fontId="7" fillId="0" borderId="0" xfId="2" applyNumberFormat="1" applyFont="1"/>
    <xf numFmtId="168" fontId="6" fillId="0" borderId="0" xfId="5" applyNumberFormat="1" applyFont="1" applyFill="1" applyBorder="1" applyAlignment="1">
      <alignment horizontal="center"/>
    </xf>
    <xf numFmtId="174" fontId="3" fillId="3" borderId="0" xfId="2" applyNumberFormat="1" applyFill="1"/>
    <xf numFmtId="1" fontId="7" fillId="0" borderId="0" xfId="2" applyNumberFormat="1" applyFont="1"/>
    <xf numFmtId="174" fontId="23" fillId="0" borderId="8" xfId="0" applyNumberFormat="1" applyFont="1" applyBorder="1" applyAlignment="1">
      <alignment horizontal="center" vertical="center"/>
    </xf>
    <xf numFmtId="0" fontId="7" fillId="3" borderId="14" xfId="2" applyFont="1" applyFill="1" applyBorder="1"/>
    <xf numFmtId="174" fontId="7" fillId="3" borderId="4" xfId="2" applyNumberFormat="1" applyFont="1" applyFill="1" applyBorder="1"/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174" fontId="7" fillId="0" borderId="4" xfId="2" applyNumberFormat="1" applyFont="1" applyBorder="1" applyAlignment="1">
      <alignment horizontal="center" vertical="center"/>
    </xf>
    <xf numFmtId="175" fontId="7" fillId="0" borderId="4" xfId="2" applyNumberFormat="1" applyFont="1" applyBorder="1"/>
    <xf numFmtId="1" fontId="7" fillId="0" borderId="4" xfId="3" applyNumberFormat="1" applyFont="1" applyFill="1" applyBorder="1" applyAlignment="1">
      <alignment horizontal="right"/>
    </xf>
    <xf numFmtId="168" fontId="6" fillId="0" borderId="4" xfId="5" applyNumberFormat="1" applyFont="1" applyFill="1" applyBorder="1" applyAlignment="1">
      <alignment horizontal="center"/>
    </xf>
    <xf numFmtId="174" fontId="3" fillId="3" borderId="4" xfId="2" applyNumberFormat="1" applyFill="1" applyBorder="1"/>
    <xf numFmtId="1" fontId="7" fillId="0" borderId="4" xfId="2" applyNumberFormat="1" applyFont="1" applyBorder="1"/>
    <xf numFmtId="0" fontId="7" fillId="0" borderId="4" xfId="2" applyFont="1" applyBorder="1" applyAlignment="1">
      <alignment vertical="center"/>
    </xf>
    <xf numFmtId="0" fontId="3" fillId="0" borderId="5" xfId="2" applyBorder="1"/>
    <xf numFmtId="0" fontId="3" fillId="5" borderId="8" xfId="2" applyFill="1" applyBorder="1" applyAlignment="1">
      <alignment horizontal="center"/>
    </xf>
    <xf numFmtId="174" fontId="3" fillId="3" borderId="8" xfId="2" applyNumberFormat="1" applyFill="1" applyBorder="1" applyAlignment="1">
      <alignment horizontal="center"/>
    </xf>
    <xf numFmtId="1" fontId="7" fillId="0" borderId="8" xfId="2" applyNumberFormat="1" applyFont="1" applyBorder="1" applyAlignment="1">
      <alignment horizontal="center"/>
    </xf>
    <xf numFmtId="168" fontId="49" fillId="16" borderId="30" xfId="5" applyNumberFormat="1" applyFont="1" applyFill="1" applyBorder="1" applyAlignment="1">
      <alignment horizontal="center"/>
    </xf>
    <xf numFmtId="168" fontId="49" fillId="16" borderId="32" xfId="5" applyNumberFormat="1" applyFont="1" applyFill="1" applyBorder="1" applyAlignment="1">
      <alignment horizontal="center"/>
    </xf>
    <xf numFmtId="0" fontId="3" fillId="5" borderId="8" xfId="2" applyFill="1" applyBorder="1"/>
    <xf numFmtId="0" fontId="7" fillId="0" borderId="0" xfId="2" applyFont="1"/>
    <xf numFmtId="0" fontId="7" fillId="0" borderId="8" xfId="2" applyFont="1" applyBorder="1" applyAlignment="1">
      <alignment horizontal="center" vertical="center"/>
    </xf>
    <xf numFmtId="175" fontId="7" fillId="0" borderId="8" xfId="2" applyNumberFormat="1" applyFont="1" applyBorder="1" applyAlignment="1">
      <alignment horizontal="center"/>
    </xf>
    <xf numFmtId="1" fontId="7" fillId="0" borderId="8" xfId="3" applyNumberFormat="1" applyFont="1" applyFill="1" applyBorder="1" applyAlignment="1">
      <alignment horizontal="center"/>
    </xf>
    <xf numFmtId="0" fontId="7" fillId="0" borderId="0" xfId="2" applyFont="1" applyAlignment="1">
      <alignment horizontal="center" vertical="center"/>
    </xf>
    <xf numFmtId="175" fontId="7" fillId="0" borderId="0" xfId="2" applyNumberFormat="1" applyFont="1" applyAlignment="1">
      <alignment horizontal="center"/>
    </xf>
    <xf numFmtId="0" fontId="3" fillId="5" borderId="0" xfId="2" applyFill="1" applyAlignment="1">
      <alignment horizontal="center"/>
    </xf>
    <xf numFmtId="1" fontId="7" fillId="0" borderId="0" xfId="3" applyNumberFormat="1" applyFont="1" applyFill="1" applyBorder="1" applyAlignment="1">
      <alignment horizontal="center"/>
    </xf>
    <xf numFmtId="174" fontId="3" fillId="5" borderId="0" xfId="2" applyNumberFormat="1" applyFill="1"/>
    <xf numFmtId="0" fontId="0" fillId="0" borderId="0" xfId="1" applyNumberFormat="1" applyFont="1"/>
    <xf numFmtId="174" fontId="3" fillId="0" borderId="8" xfId="0" applyNumberFormat="1" applyFont="1" applyBorder="1" applyAlignment="1">
      <alignment horizontal="center" vertical="center"/>
    </xf>
    <xf numFmtId="174" fontId="3" fillId="5" borderId="8" xfId="2" applyNumberFormat="1" applyFill="1" applyBorder="1" applyAlignment="1">
      <alignment horizontal="center"/>
    </xf>
    <xf numFmtId="174" fontId="3" fillId="5" borderId="4" xfId="2" applyNumberFormat="1" applyFill="1" applyBorder="1" applyAlignment="1">
      <alignment horizontal="center"/>
    </xf>
    <xf numFmtId="174" fontId="3" fillId="5" borderId="0" xfId="2" applyNumberFormat="1" applyFill="1" applyAlignment="1">
      <alignment horizontal="center"/>
    </xf>
    <xf numFmtId="174" fontId="3" fillId="5" borderId="8" xfId="2" applyNumberFormat="1" applyFill="1" applyBorder="1" applyAlignment="1">
      <alignment horizontal="center" vertical="center"/>
    </xf>
    <xf numFmtId="174" fontId="3" fillId="5" borderId="0" xfId="2" applyNumberFormat="1" applyFill="1" applyAlignment="1">
      <alignment horizontal="center" vertical="center"/>
    </xf>
    <xf numFmtId="176" fontId="52" fillId="0" borderId="8" xfId="1" applyNumberFormat="1" applyFont="1" applyFill="1" applyBorder="1" applyAlignment="1">
      <alignment horizontal="right" vertical="center"/>
    </xf>
    <xf numFmtId="0" fontId="1" fillId="13" borderId="0" xfId="0" applyFont="1" applyFill="1"/>
    <xf numFmtId="0" fontId="49" fillId="16" borderId="8" xfId="2" applyFont="1" applyFill="1" applyBorder="1" applyAlignment="1">
      <alignment horizontal="center" vertical="center"/>
    </xf>
    <xf numFmtId="164" fontId="49" fillId="16" borderId="8" xfId="1" applyFont="1" applyFill="1" applyBorder="1" applyAlignment="1">
      <alignment horizontal="center" vertical="center"/>
    </xf>
    <xf numFmtId="168" fontId="49" fillId="16" borderId="8" xfId="5" applyNumberFormat="1" applyFont="1" applyFill="1" applyBorder="1" applyAlignment="1">
      <alignment horizontal="center"/>
    </xf>
    <xf numFmtId="0" fontId="51" fillId="18" borderId="21" xfId="2" applyFont="1" applyFill="1" applyBorder="1" applyAlignment="1">
      <alignment horizontal="left"/>
    </xf>
    <xf numFmtId="0" fontId="51" fillId="18" borderId="22" xfId="2" applyFont="1" applyFill="1" applyBorder="1" applyAlignment="1">
      <alignment horizontal="left"/>
    </xf>
    <xf numFmtId="0" fontId="51" fillId="18" borderId="9" xfId="2" applyFont="1" applyFill="1" applyBorder="1" applyAlignment="1">
      <alignment horizontal="left"/>
    </xf>
    <xf numFmtId="168" fontId="49" fillId="16" borderId="30" xfId="5" applyNumberFormat="1" applyFont="1" applyFill="1" applyBorder="1" applyAlignment="1">
      <alignment horizontal="center"/>
    </xf>
    <xf numFmtId="168" fontId="49" fillId="16" borderId="26" xfId="5" applyNumberFormat="1" applyFont="1" applyFill="1" applyBorder="1" applyAlignment="1">
      <alignment horizontal="center"/>
    </xf>
    <xf numFmtId="0" fontId="49" fillId="16" borderId="35" xfId="2" applyFont="1" applyFill="1" applyBorder="1" applyAlignment="1">
      <alignment horizontal="center" vertical="center"/>
    </xf>
    <xf numFmtId="0" fontId="49" fillId="16" borderId="20" xfId="2" applyFont="1" applyFill="1" applyBorder="1" applyAlignment="1">
      <alignment horizontal="center" vertical="center"/>
    </xf>
    <xf numFmtId="0" fontId="49" fillId="16" borderId="29" xfId="2" applyFont="1" applyFill="1" applyBorder="1" applyAlignment="1">
      <alignment horizontal="center" vertical="center"/>
    </xf>
    <xf numFmtId="0" fontId="49" fillId="16" borderId="36" xfId="2" applyFont="1" applyFill="1" applyBorder="1" applyAlignment="1">
      <alignment horizontal="center" vertical="center"/>
    </xf>
    <xf numFmtId="0" fontId="49" fillId="16" borderId="27" xfId="2" applyFont="1" applyFill="1" applyBorder="1" applyAlignment="1">
      <alignment horizontal="center" vertical="center"/>
    </xf>
    <xf numFmtId="0" fontId="49" fillId="16" borderId="25" xfId="2" applyFont="1" applyFill="1" applyBorder="1" applyAlignment="1">
      <alignment horizontal="center" vertical="center"/>
    </xf>
    <xf numFmtId="164" fontId="49" fillId="16" borderId="30" xfId="1" applyFont="1" applyFill="1" applyBorder="1" applyAlignment="1">
      <alignment horizontal="center" vertical="center"/>
    </xf>
    <xf numFmtId="164" fontId="49" fillId="16" borderId="26" xfId="1" applyFont="1" applyFill="1" applyBorder="1" applyAlignment="1">
      <alignment horizontal="center" vertical="center"/>
    </xf>
    <xf numFmtId="0" fontId="49" fillId="16" borderId="23" xfId="2" applyFont="1" applyFill="1" applyBorder="1" applyAlignment="1">
      <alignment horizontal="center" vertical="center"/>
    </xf>
    <xf numFmtId="0" fontId="49" fillId="16" borderId="14" xfId="2" applyFont="1" applyFill="1" applyBorder="1" applyAlignment="1">
      <alignment horizontal="center" vertical="center"/>
    </xf>
    <xf numFmtId="0" fontId="49" fillId="16" borderId="4" xfId="2" applyFont="1" applyFill="1" applyBorder="1" applyAlignment="1">
      <alignment horizontal="center" vertical="center"/>
    </xf>
    <xf numFmtId="0" fontId="49" fillId="16" borderId="31" xfId="2" applyFont="1" applyFill="1" applyBorder="1" applyAlignment="1">
      <alignment horizontal="center" vertical="center"/>
    </xf>
    <xf numFmtId="164" fontId="49" fillId="16" borderId="32" xfId="1" applyFont="1" applyFill="1" applyBorder="1" applyAlignment="1">
      <alignment horizontal="center" vertical="center"/>
    </xf>
    <xf numFmtId="168" fontId="49" fillId="16" borderId="32" xfId="5" applyNumberFormat="1" applyFont="1" applyFill="1" applyBorder="1" applyAlignment="1">
      <alignment horizontal="center"/>
    </xf>
    <xf numFmtId="0" fontId="49" fillId="16" borderId="10" xfId="2" applyFont="1" applyFill="1" applyBorder="1" applyAlignment="1">
      <alignment horizontal="center" vertical="center"/>
    </xf>
    <xf numFmtId="168" fontId="49" fillId="16" borderId="38" xfId="5" applyNumberFormat="1" applyFont="1" applyFill="1" applyBorder="1" applyAlignment="1">
      <alignment horizontal="center"/>
    </xf>
    <xf numFmtId="0" fontId="49" fillId="16" borderId="39" xfId="2" applyFont="1" applyFill="1" applyBorder="1" applyAlignment="1">
      <alignment horizontal="center" vertical="center"/>
    </xf>
    <xf numFmtId="0" fontId="49" fillId="16" borderId="13" xfId="2" applyFont="1" applyFill="1" applyBorder="1" applyAlignment="1">
      <alignment horizontal="center" vertical="center"/>
    </xf>
    <xf numFmtId="0" fontId="49" fillId="16" borderId="0" xfId="2" applyFont="1" applyFill="1" applyAlignment="1">
      <alignment horizontal="center" vertical="center"/>
    </xf>
    <xf numFmtId="0" fontId="49" fillId="16" borderId="37" xfId="2" applyFont="1" applyFill="1" applyBorder="1" applyAlignment="1">
      <alignment horizontal="center" vertical="center"/>
    </xf>
    <xf numFmtId="164" fontId="49" fillId="16" borderId="38" xfId="1" applyFont="1" applyFill="1" applyBorder="1" applyAlignment="1">
      <alignment horizontal="center" vertical="center"/>
    </xf>
    <xf numFmtId="0" fontId="49" fillId="16" borderId="28" xfId="2" applyFont="1" applyFill="1" applyBorder="1" applyAlignment="1">
      <alignment horizontal="center" vertical="center"/>
    </xf>
    <xf numFmtId="164" fontId="49" fillId="16" borderId="28" xfId="1" applyFont="1" applyFill="1" applyBorder="1" applyAlignment="1">
      <alignment horizontal="center" vertical="center"/>
    </xf>
    <xf numFmtId="168" fontId="49" fillId="16" borderId="28" xfId="5" applyNumberFormat="1" applyFont="1" applyFill="1" applyBorder="1" applyAlignment="1">
      <alignment horizontal="center"/>
    </xf>
    <xf numFmtId="0" fontId="4" fillId="0" borderId="7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32" fillId="0" borderId="7" xfId="2" applyFont="1" applyBorder="1" applyAlignment="1">
      <alignment horizontal="center" vertical="center"/>
    </xf>
    <xf numFmtId="0" fontId="32" fillId="0" borderId="19" xfId="2" applyFont="1" applyBorder="1" applyAlignment="1">
      <alignment horizontal="center" vertical="center"/>
    </xf>
  </cellXfs>
  <cellStyles count="22">
    <cellStyle name="Comma [0]" xfId="1" builtinId="6"/>
    <cellStyle name="Comma 2" xfId="4" xr:uid="{00000000-0005-0000-0000-000001000000}"/>
    <cellStyle name="Comma 2 2" xfId="20" xr:uid="{3658095E-8ABB-49F2-9FB7-EEA4A5327484}"/>
    <cellStyle name="Comma 3" xfId="14" xr:uid="{00000000-0005-0000-0000-000002000000}"/>
    <cellStyle name="Comma 3 2" xfId="21" xr:uid="{7115BC85-AD3D-4AD2-9852-BADAC410D492}"/>
    <cellStyle name="Explanatory Text 2" xfId="11" xr:uid="{00000000-0005-0000-0000-000003000000}"/>
    <cellStyle name="Explanatory Text 3" xfId="9" xr:uid="{00000000-0005-0000-0000-000004000000}"/>
    <cellStyle name="Normal" xfId="0" builtinId="0"/>
    <cellStyle name="Normal 2" xfId="2" xr:uid="{00000000-0005-0000-0000-000006000000}"/>
    <cellStyle name="Normal 2 2" xfId="13" xr:uid="{00000000-0005-0000-0000-000007000000}"/>
    <cellStyle name="Normal 2 3" xfId="12" xr:uid="{00000000-0005-0000-0000-000008000000}"/>
    <cellStyle name="Normal 3" xfId="10" xr:uid="{00000000-0005-0000-0000-000009000000}"/>
    <cellStyle name="Normal 3 2" xfId="16" xr:uid="{E61AA139-9BAB-4105-8907-6789D8CDF2B4}"/>
    <cellStyle name="Normal 4" xfId="7" xr:uid="{00000000-0005-0000-0000-00000A000000}"/>
    <cellStyle name="Percent" xfId="5" builtinId="5"/>
    <cellStyle name="Percent 2" xfId="3" xr:uid="{00000000-0005-0000-0000-00000C000000}"/>
    <cellStyle name="Percent 3" xfId="8" xr:uid="{00000000-0005-0000-0000-00000D000000}"/>
    <cellStyle name="쉼표 [0] 2" xfId="19" xr:uid="{2A09469F-5612-46D1-B413-C3145204A01D}"/>
    <cellStyle name="표준 2" xfId="6" xr:uid="{00000000-0005-0000-0000-00000E000000}"/>
    <cellStyle name="표준 2 2 2 2" xfId="15" xr:uid="{52E8E6BE-25A7-46DD-A5BB-6CA321493C03}"/>
    <cellStyle name="표준 2 2 2 2 2" xfId="18" xr:uid="{B70229F2-AB65-4F07-9062-A611C55111E4}"/>
    <cellStyle name="표준 3" xfId="17" xr:uid="{2A35468F-0BB7-4825-AE08-084E4B226EFD}"/>
  </cellStyles>
  <dxfs count="5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</xdr:row>
      <xdr:rowOff>223837</xdr:rowOff>
    </xdr:from>
    <xdr:to>
      <xdr:col>1</xdr:col>
      <xdr:colOff>385762</xdr:colOff>
      <xdr:row>3</xdr:row>
      <xdr:rowOff>188118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" y="642937"/>
          <a:ext cx="333375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35719</xdr:colOff>
      <xdr:row>16</xdr:row>
      <xdr:rowOff>23812</xdr:rowOff>
    </xdr:from>
    <xdr:to>
      <xdr:col>1</xdr:col>
      <xdr:colOff>407194</xdr:colOff>
      <xdr:row>16</xdr:row>
      <xdr:rowOff>214312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944" y="4595812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76</xdr:row>
      <xdr:rowOff>0</xdr:rowOff>
    </xdr:from>
    <xdr:to>
      <xdr:col>1</xdr:col>
      <xdr:colOff>385762</xdr:colOff>
      <xdr:row>76</xdr:row>
      <xdr:rowOff>169068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B4F4D-73EC-4946-A78A-6B3E3233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78" y="13815391"/>
          <a:ext cx="333375" cy="169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64294</xdr:colOff>
      <xdr:row>87</xdr:row>
      <xdr:rowOff>14287</xdr:rowOff>
    </xdr:from>
    <xdr:to>
      <xdr:col>1</xdr:col>
      <xdr:colOff>435769</xdr:colOff>
      <xdr:row>87</xdr:row>
      <xdr:rowOff>157162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349D40-B1CF-48CC-BC64-1E4AB85B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85" y="16115678"/>
          <a:ext cx="371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Matt%20Evans/My%20Documents/My%20Dropbox/All%20Projects/Paradigm%20Kenya/Modeling/Updated%20Project%20P%20and%20L.fix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pars/Downloads/Airheads-togvda/ceihd/Projects/Project%20Templates/Carbon%20Documentation/China%20Program/Carbon%20Program/Offset%20projections/Aggregate%20China%20Projec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8120;&#50560;&#47560;%20&#53217;&#49828;&#53664;&#48652;/&#52280;&#44256;&#51088;&#47308;/2&#45380;&#52264;%20Sampling%20&#51088;&#47308;/MOALI(&#48120;&#50560;&#47560;&#45453;&#47548;&#48512;)/6.%20&#47784;&#45768;&#53552;&#47553;%20&#51088;&#47308;(&#45453;&#47548;&#48512;)/CPA%204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ummary"/>
      <sheetName val="Project Summary (2)"/>
      <sheetName val="Analyses"/>
      <sheetName val="PricingAssumptions"/>
      <sheetName val="Household Carbon"/>
      <sheetName val="Institutional Carbon"/>
      <sheetName val="HH Carbon Calculator"/>
      <sheetName val="Parameters"/>
      <sheetName val="Sales Record"/>
      <sheetName val="IPCC EFs"/>
      <sheetName val="Aggr Daily EFs "/>
      <sheetName val="yr1"/>
      <sheetName val="yr2"/>
      <sheetName val="yr3"/>
      <sheetName val="yr4"/>
      <sheetName val="yr5"/>
      <sheetName val="yr6"/>
      <sheetName val="yr7"/>
      <sheetName val="yr8"/>
      <sheetName val="yr9"/>
      <sheetName val="yr10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ngchang Stov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47-A"/>
    </sheetNames>
    <sheetDataSet>
      <sheetData sheetId="0" refreshError="1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bhishek Koul" id="{B6910E0C-6E06-445E-9B38-9C2B5CD61095}" userId="Abhishek Koul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3" dT="2022-11-14T06:24:18.46" personId="{B6910E0C-6E06-445E-9B38-9C2B5CD61095}" id="{DC57B2A0-A384-46B3-B136-F604C93C812A}">
    <text>The distribution date is 15/02/20 as given in the distribution database for CPA 42, same has been observed in the MR version . Kindly review and revise the same.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5"/>
  <sheetViews>
    <sheetView tabSelected="1" zoomScale="85" zoomScaleNormal="85" workbookViewId="0">
      <selection activeCell="E20" sqref="E20"/>
    </sheetView>
  </sheetViews>
  <sheetFormatPr defaultRowHeight="12.75"/>
  <cols>
    <col min="2" max="2" width="31" customWidth="1"/>
    <col min="3" max="3" width="30.85546875" customWidth="1"/>
    <col min="4" max="7" width="26.5703125" customWidth="1"/>
  </cols>
  <sheetData>
    <row r="2" spans="2:7" ht="13.5" thickBot="1"/>
    <row r="3" spans="2:7" ht="15" customHeight="1">
      <c r="B3" s="30" t="s">
        <v>0</v>
      </c>
      <c r="C3" s="1" t="s">
        <v>1</v>
      </c>
      <c r="D3" s="2"/>
      <c r="E3" s="2"/>
      <c r="F3" s="2"/>
      <c r="G3" s="3"/>
    </row>
    <row r="4" spans="2:7">
      <c r="B4" s="31" t="s">
        <v>2</v>
      </c>
      <c r="C4" s="4">
        <v>10471</v>
      </c>
      <c r="G4" s="5"/>
    </row>
    <row r="5" spans="2:7" ht="15" customHeight="1">
      <c r="B5" s="31" t="s">
        <v>3</v>
      </c>
      <c r="C5" s="4" t="s">
        <v>4</v>
      </c>
      <c r="G5" s="5"/>
    </row>
    <row r="6" spans="2:7" ht="15" customHeight="1">
      <c r="B6" s="32" t="s">
        <v>5</v>
      </c>
      <c r="C6" s="4" t="s">
        <v>6</v>
      </c>
      <c r="G6" s="5"/>
    </row>
    <row r="7" spans="2:7">
      <c r="B7" s="32" t="s">
        <v>7</v>
      </c>
      <c r="C7" s="4" t="s">
        <v>8</v>
      </c>
      <c r="G7" s="5"/>
    </row>
    <row r="8" spans="2:7">
      <c r="B8" s="32" t="s">
        <v>9</v>
      </c>
      <c r="C8" s="4" t="s">
        <v>10</v>
      </c>
      <c r="G8" s="5"/>
    </row>
    <row r="9" spans="2:7">
      <c r="B9" s="32" t="s">
        <v>11</v>
      </c>
      <c r="C9" s="6">
        <v>3</v>
      </c>
      <c r="G9" s="5"/>
    </row>
    <row r="10" spans="2:7" ht="13.5" thickBot="1">
      <c r="B10" s="33" t="s">
        <v>12</v>
      </c>
      <c r="C10" s="7">
        <v>46017</v>
      </c>
      <c r="D10" s="8"/>
      <c r="E10" s="8"/>
      <c r="F10" s="8"/>
      <c r="G10" s="9"/>
    </row>
    <row r="12" spans="2:7" ht="13.5" thickBot="1"/>
    <row r="13" spans="2:7">
      <c r="B13" s="30" t="s">
        <v>13</v>
      </c>
      <c r="C13" s="3">
        <v>48</v>
      </c>
    </row>
    <row r="14" spans="2:7" ht="13.5" thickBot="1">
      <c r="B14" s="33" t="s">
        <v>14</v>
      </c>
      <c r="C14" s="29">
        <f>'ER Calculation'!F2</f>
        <v>864000</v>
      </c>
    </row>
    <row r="16" spans="2:7" ht="13.5" thickBot="1"/>
    <row r="17" spans="2:6">
      <c r="B17" s="30" t="s">
        <v>15</v>
      </c>
      <c r="C17" s="207" t="s">
        <v>16</v>
      </c>
      <c r="D17" s="208"/>
    </row>
    <row r="18" spans="2:6">
      <c r="B18" s="32" t="s">
        <v>17</v>
      </c>
      <c r="C18" s="216" t="s">
        <v>18</v>
      </c>
      <c r="D18" s="209">
        <f>'ER Calculation'!D8</f>
        <v>12552</v>
      </c>
      <c r="E18" s="276"/>
      <c r="F18" s="189"/>
    </row>
    <row r="19" spans="2:6">
      <c r="B19" s="32" t="s">
        <v>19</v>
      </c>
      <c r="C19" s="216" t="s">
        <v>20</v>
      </c>
      <c r="D19" s="209">
        <f>'ER Calculation'!D30</f>
        <v>12534</v>
      </c>
      <c r="E19" s="276"/>
      <c r="F19" s="189"/>
    </row>
    <row r="20" spans="2:6">
      <c r="B20" s="32" t="s">
        <v>21</v>
      </c>
      <c r="C20" s="216" t="s">
        <v>22</v>
      </c>
      <c r="D20" s="209">
        <f>'ER Calculation'!D54</f>
        <v>12412</v>
      </c>
      <c r="E20" s="276"/>
      <c r="F20" s="189"/>
    </row>
    <row r="21" spans="2:6">
      <c r="B21" s="32" t="s">
        <v>23</v>
      </c>
      <c r="C21" s="216" t="s">
        <v>24</v>
      </c>
      <c r="D21" s="209">
        <f>'ER Calculation'!D102</f>
        <v>12444</v>
      </c>
      <c r="E21" s="276"/>
      <c r="F21" s="189"/>
    </row>
    <row r="22" spans="2:6">
      <c r="B22" s="32" t="s">
        <v>25</v>
      </c>
      <c r="C22" s="216" t="s">
        <v>26</v>
      </c>
      <c r="D22" s="209">
        <f>'ER Calculation'!D153</f>
        <v>12496</v>
      </c>
      <c r="E22" s="276"/>
      <c r="F22" s="189"/>
    </row>
    <row r="23" spans="2:6">
      <c r="B23" s="32" t="s">
        <v>27</v>
      </c>
      <c r="C23" s="216" t="s">
        <v>28</v>
      </c>
      <c r="D23" s="209">
        <f>'ER Calculation'!D187</f>
        <v>12265</v>
      </c>
      <c r="E23" s="276"/>
      <c r="F23" s="189"/>
    </row>
    <row r="24" spans="2:6">
      <c r="B24" s="32" t="s">
        <v>29</v>
      </c>
      <c r="C24" s="216" t="s">
        <v>30</v>
      </c>
      <c r="D24" s="209">
        <f>'ER Calculation'!D225</f>
        <v>12489</v>
      </c>
      <c r="E24" s="276"/>
      <c r="F24" s="189"/>
    </row>
    <row r="25" spans="2:6">
      <c r="B25" s="32" t="s">
        <v>31</v>
      </c>
      <c r="C25" s="216" t="s">
        <v>32</v>
      </c>
      <c r="D25" s="209">
        <f>'ER Calculation'!D259</f>
        <v>12266</v>
      </c>
      <c r="E25" s="276"/>
      <c r="F25" s="189"/>
    </row>
    <row r="26" spans="2:6">
      <c r="B26" s="32" t="s">
        <v>33</v>
      </c>
      <c r="C26" s="216" t="s">
        <v>34</v>
      </c>
      <c r="D26" s="209">
        <f>'ER Calculation'!D293</f>
        <v>12260</v>
      </c>
      <c r="E26" s="276"/>
      <c r="F26" s="189"/>
    </row>
    <row r="27" spans="2:6">
      <c r="B27" s="32" t="s">
        <v>35</v>
      </c>
      <c r="C27" s="216" t="s">
        <v>36</v>
      </c>
      <c r="D27" s="209">
        <f>'ER Calculation'!D327</f>
        <v>12376</v>
      </c>
      <c r="E27" s="276"/>
      <c r="F27" s="189"/>
    </row>
    <row r="28" spans="2:6">
      <c r="B28" s="32" t="s">
        <v>37</v>
      </c>
      <c r="C28" s="216" t="s">
        <v>38</v>
      </c>
      <c r="D28" s="209">
        <f>'ER Calculation'!D363</f>
        <v>12311</v>
      </c>
      <c r="E28" s="276"/>
      <c r="F28" s="189"/>
    </row>
    <row r="29" spans="2:6">
      <c r="B29" s="32" t="s">
        <v>39</v>
      </c>
      <c r="C29" s="216" t="s">
        <v>40</v>
      </c>
      <c r="D29" s="209">
        <f>'ER Calculation'!D391</f>
        <v>12144</v>
      </c>
      <c r="E29" s="276"/>
      <c r="F29" s="189"/>
    </row>
    <row r="30" spans="2:6">
      <c r="B30" s="32" t="s">
        <v>41</v>
      </c>
      <c r="C30" s="216" t="s">
        <v>42</v>
      </c>
      <c r="D30" s="209">
        <f>'ER Calculation'!D418</f>
        <v>12298</v>
      </c>
      <c r="E30" s="276"/>
      <c r="F30" s="189"/>
    </row>
    <row r="31" spans="2:6">
      <c r="B31" s="32" t="s">
        <v>43</v>
      </c>
      <c r="C31" s="216" t="s">
        <v>44</v>
      </c>
      <c r="D31" s="209">
        <f>'ER Calculation'!D452</f>
        <v>12101</v>
      </c>
      <c r="E31" s="276"/>
      <c r="F31" s="189"/>
    </row>
    <row r="32" spans="2:6">
      <c r="B32" s="32" t="s">
        <v>45</v>
      </c>
      <c r="C32" s="216" t="s">
        <v>46</v>
      </c>
      <c r="D32" s="209">
        <f>'ER Calculation'!D494</f>
        <v>12026</v>
      </c>
      <c r="E32" s="276"/>
      <c r="F32" s="189"/>
    </row>
    <row r="33" spans="2:6">
      <c r="B33" s="32" t="s">
        <v>47</v>
      </c>
      <c r="C33" s="216" t="s">
        <v>48</v>
      </c>
      <c r="D33" s="209">
        <f>'ER Calculation'!D527</f>
        <v>12179</v>
      </c>
      <c r="E33" s="276"/>
      <c r="F33" s="189"/>
    </row>
    <row r="34" spans="2:6">
      <c r="B34" s="32" t="s">
        <v>49</v>
      </c>
      <c r="C34" s="216" t="s">
        <v>50</v>
      </c>
      <c r="D34" s="209">
        <f>'ER Calculation'!D563</f>
        <v>12164</v>
      </c>
      <c r="E34" s="276"/>
      <c r="F34" s="189"/>
    </row>
    <row r="35" spans="2:6">
      <c r="B35" s="32" t="s">
        <v>51</v>
      </c>
      <c r="C35" s="216" t="s">
        <v>52</v>
      </c>
      <c r="D35" s="209">
        <f>'ER Calculation'!D637</f>
        <v>12137</v>
      </c>
      <c r="E35" s="276"/>
      <c r="F35" s="189"/>
    </row>
    <row r="36" spans="2:6">
      <c r="B36" s="32" t="s">
        <v>53</v>
      </c>
      <c r="C36" s="216" t="s">
        <v>54</v>
      </c>
      <c r="D36" s="209">
        <f>'ER Calculation'!D668</f>
        <v>12126</v>
      </c>
      <c r="E36" s="276"/>
      <c r="F36" s="189"/>
    </row>
    <row r="37" spans="2:6">
      <c r="B37" s="32" t="s">
        <v>55</v>
      </c>
      <c r="C37" s="216" t="s">
        <v>56</v>
      </c>
      <c r="D37" s="209">
        <f>'ER Calculation'!D704</f>
        <v>12301</v>
      </c>
      <c r="E37" s="276"/>
      <c r="F37" s="189"/>
    </row>
    <row r="38" spans="2:6">
      <c r="B38" s="32" t="s">
        <v>57</v>
      </c>
      <c r="C38" s="216" t="s">
        <v>58</v>
      </c>
      <c r="D38" s="209">
        <f>'ER Calculation'!D741</f>
        <v>12231</v>
      </c>
      <c r="E38" s="276"/>
      <c r="F38" s="189"/>
    </row>
    <row r="39" spans="2:6">
      <c r="B39" s="32" t="s">
        <v>59</v>
      </c>
      <c r="C39" s="216" t="s">
        <v>60</v>
      </c>
      <c r="D39" s="209">
        <f>'ER Calculation'!D779</f>
        <v>12101</v>
      </c>
      <c r="E39" s="276"/>
      <c r="F39" s="189"/>
    </row>
    <row r="40" spans="2:6">
      <c r="B40" s="32" t="s">
        <v>61</v>
      </c>
      <c r="C40" s="216" t="s">
        <v>62</v>
      </c>
      <c r="D40" s="209">
        <f>'ER Calculation'!D833</f>
        <v>12268</v>
      </c>
      <c r="E40" s="276"/>
      <c r="F40" s="189"/>
    </row>
    <row r="41" spans="2:6">
      <c r="B41" s="32" t="s">
        <v>63</v>
      </c>
      <c r="C41" s="216" t="s">
        <v>64</v>
      </c>
      <c r="D41" s="209">
        <f>'ER Calculation'!D865</f>
        <v>12294</v>
      </c>
      <c r="E41" s="276"/>
      <c r="F41" s="189"/>
    </row>
    <row r="42" spans="2:6">
      <c r="B42" s="32" t="s">
        <v>65</v>
      </c>
      <c r="C42" s="217" t="s">
        <v>66</v>
      </c>
      <c r="D42" s="209">
        <f>'ER Calculation'!D899</f>
        <v>12467</v>
      </c>
      <c r="E42" s="276"/>
      <c r="F42" s="189"/>
    </row>
    <row r="43" spans="2:6">
      <c r="B43" s="32" t="s">
        <v>67</v>
      </c>
      <c r="C43" s="217" t="s">
        <v>68</v>
      </c>
      <c r="D43" s="209">
        <f>'ER Calculation'!D928</f>
        <v>12159</v>
      </c>
      <c r="E43" s="276"/>
      <c r="F43" s="189"/>
    </row>
    <row r="44" spans="2:6">
      <c r="B44" s="32" t="s">
        <v>69</v>
      </c>
      <c r="C44" s="217" t="s">
        <v>70</v>
      </c>
      <c r="D44" s="209">
        <f>'ER Calculation'!D966</f>
        <v>12412</v>
      </c>
      <c r="E44" s="276"/>
      <c r="F44" s="189"/>
    </row>
    <row r="45" spans="2:6">
      <c r="B45" s="32" t="s">
        <v>71</v>
      </c>
      <c r="C45" s="217" t="s">
        <v>72</v>
      </c>
      <c r="D45" s="209">
        <f>'ER Calculation'!D1016</f>
        <v>12413</v>
      </c>
      <c r="E45" s="276"/>
      <c r="F45" s="189"/>
    </row>
    <row r="46" spans="2:6">
      <c r="B46" s="32" t="s">
        <v>73</v>
      </c>
      <c r="C46" s="217" t="s">
        <v>74</v>
      </c>
      <c r="D46" s="209">
        <f>'ER Calculation'!D1052</f>
        <v>12137</v>
      </c>
      <c r="E46" s="276"/>
      <c r="F46" s="189"/>
    </row>
    <row r="47" spans="2:6">
      <c r="B47" s="32" t="s">
        <v>75</v>
      </c>
      <c r="C47" s="217" t="s">
        <v>76</v>
      </c>
      <c r="D47" s="209">
        <f>'ER Calculation'!D1089</f>
        <v>12433</v>
      </c>
      <c r="E47" s="276"/>
      <c r="F47" s="189"/>
    </row>
    <row r="48" spans="2:6">
      <c r="B48" s="32" t="s">
        <v>77</v>
      </c>
      <c r="C48" s="217" t="s">
        <v>78</v>
      </c>
      <c r="D48" s="209">
        <f>'ER Calculation'!D1114</f>
        <v>12335</v>
      </c>
      <c r="E48" s="276"/>
      <c r="F48" s="189"/>
    </row>
    <row r="49" spans="2:6">
      <c r="B49" s="32" t="s">
        <v>79</v>
      </c>
      <c r="C49" s="217" t="s">
        <v>80</v>
      </c>
      <c r="D49" s="209">
        <f>'ER Calculation'!D1147</f>
        <v>12185</v>
      </c>
      <c r="E49" s="276"/>
      <c r="F49" s="189"/>
    </row>
    <row r="50" spans="2:6">
      <c r="B50" s="32" t="s">
        <v>81</v>
      </c>
      <c r="C50" s="217" t="s">
        <v>82</v>
      </c>
      <c r="D50" s="209">
        <f>'ER Calculation'!D1175</f>
        <v>12227</v>
      </c>
      <c r="E50" s="276"/>
      <c r="F50" s="189"/>
    </row>
    <row r="51" spans="2:6">
      <c r="B51" s="32" t="s">
        <v>83</v>
      </c>
      <c r="C51" s="217" t="s">
        <v>84</v>
      </c>
      <c r="D51" s="209">
        <f>'ER Calculation'!D1201</f>
        <v>12320</v>
      </c>
      <c r="E51" s="276"/>
      <c r="F51" s="189"/>
    </row>
    <row r="52" spans="2:6">
      <c r="B52" s="32" t="s">
        <v>85</v>
      </c>
      <c r="C52" s="217" t="s">
        <v>86</v>
      </c>
      <c r="D52" s="209">
        <f>'ER Calculation'!D1235</f>
        <v>12126</v>
      </c>
      <c r="E52" s="276"/>
      <c r="F52" s="189"/>
    </row>
    <row r="53" spans="2:6">
      <c r="B53" s="32" t="s">
        <v>87</v>
      </c>
      <c r="C53" s="217" t="s">
        <v>88</v>
      </c>
      <c r="D53" s="209">
        <f>'ER Calculation'!D1268</f>
        <v>12395</v>
      </c>
      <c r="E53" s="276"/>
      <c r="F53" s="189"/>
    </row>
    <row r="54" spans="2:6">
      <c r="B54" s="32" t="s">
        <v>89</v>
      </c>
      <c r="C54" s="217" t="s">
        <v>90</v>
      </c>
      <c r="D54" s="209">
        <f>'ER Calculation'!D1313</f>
        <v>12374</v>
      </c>
      <c r="E54" s="276"/>
      <c r="F54" s="189"/>
    </row>
    <row r="55" spans="2:6">
      <c r="B55" s="32" t="s">
        <v>91</v>
      </c>
      <c r="C55" s="217" t="s">
        <v>92</v>
      </c>
      <c r="D55" s="209">
        <f>'ER Calculation'!D1341</f>
        <v>12170</v>
      </c>
      <c r="E55" s="276"/>
      <c r="F55" s="189"/>
    </row>
    <row r="56" spans="2:6">
      <c r="B56" s="32" t="s">
        <v>93</v>
      </c>
      <c r="C56" s="217" t="s">
        <v>94</v>
      </c>
      <c r="D56" s="209">
        <f>'ER Calculation'!D1406</f>
        <v>12388</v>
      </c>
      <c r="E56" s="276"/>
      <c r="F56" s="189"/>
    </row>
    <row r="57" spans="2:6">
      <c r="B57" s="32" t="s">
        <v>95</v>
      </c>
      <c r="C57" s="217" t="s">
        <v>96</v>
      </c>
      <c r="D57" s="209">
        <f>'ER Calculation'!D1427</f>
        <v>12431</v>
      </c>
      <c r="E57" s="276"/>
      <c r="F57" s="189"/>
    </row>
    <row r="58" spans="2:6">
      <c r="B58" s="32" t="s">
        <v>97</v>
      </c>
      <c r="C58" s="217" t="s">
        <v>98</v>
      </c>
      <c r="D58" s="209">
        <f>'ER Calculation'!D1450</f>
        <v>12378</v>
      </c>
      <c r="E58" s="276"/>
      <c r="F58" s="189"/>
    </row>
    <row r="59" spans="2:6">
      <c r="B59" s="32" t="s">
        <v>99</v>
      </c>
      <c r="C59" s="217" t="s">
        <v>100</v>
      </c>
      <c r="D59" s="209">
        <f>'ER Calculation'!D1481</f>
        <v>12356</v>
      </c>
      <c r="E59" s="276"/>
      <c r="F59" s="189"/>
    </row>
    <row r="60" spans="2:6">
      <c r="B60" s="32" t="s">
        <v>101</v>
      </c>
      <c r="C60" s="217" t="s">
        <v>102</v>
      </c>
      <c r="D60" s="209">
        <f>'ER Calculation'!D1512</f>
        <v>12335</v>
      </c>
      <c r="E60" s="276"/>
      <c r="F60" s="189"/>
    </row>
    <row r="61" spans="2:6">
      <c r="B61" s="32" t="s">
        <v>103</v>
      </c>
      <c r="C61" s="217" t="s">
        <v>104</v>
      </c>
      <c r="D61" s="209">
        <f>'ER Calculation'!D1568</f>
        <v>12227</v>
      </c>
      <c r="E61" s="276"/>
      <c r="F61" s="189"/>
    </row>
    <row r="62" spans="2:6">
      <c r="B62" s="32" t="s">
        <v>105</v>
      </c>
      <c r="C62" s="217" t="s">
        <v>106</v>
      </c>
      <c r="D62" s="209">
        <f>'ER Calculation'!D1602</f>
        <v>12436</v>
      </c>
      <c r="E62" s="276"/>
      <c r="F62" s="189"/>
    </row>
    <row r="63" spans="2:6">
      <c r="B63" s="32" t="s">
        <v>107</v>
      </c>
      <c r="C63" s="217" t="s">
        <v>108</v>
      </c>
      <c r="D63" s="209">
        <f>'ER Calculation'!D1678</f>
        <v>12172</v>
      </c>
      <c r="E63" s="276"/>
      <c r="F63" s="189"/>
    </row>
    <row r="64" spans="2:6">
      <c r="B64" s="32" t="s">
        <v>109</v>
      </c>
      <c r="C64" s="217" t="s">
        <v>110</v>
      </c>
      <c r="D64" s="209">
        <f>'ER Calculation'!D1716</f>
        <v>12460</v>
      </c>
      <c r="E64" s="276"/>
      <c r="F64" s="189"/>
    </row>
    <row r="65" spans="2:6" ht="13.5" thickBot="1">
      <c r="B65" s="33" t="s">
        <v>111</v>
      </c>
      <c r="C65" s="210" t="s">
        <v>112</v>
      </c>
      <c r="D65" s="218">
        <f>'ER Calculation'!D1736</f>
        <v>12244</v>
      </c>
      <c r="E65" s="276"/>
      <c r="F65" s="189"/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showGridLines="0" zoomScale="70" zoomScaleNormal="70" workbookViewId="0">
      <selection activeCell="C7" sqref="C7"/>
    </sheetView>
  </sheetViews>
  <sheetFormatPr defaultColWidth="8.85546875" defaultRowHeight="15"/>
  <cols>
    <col min="1" max="1" width="4.140625" style="10" customWidth="1"/>
    <col min="2" max="2" width="66.7109375" style="11" customWidth="1"/>
    <col min="3" max="3" width="26.85546875" style="11" customWidth="1"/>
    <col min="4" max="4" width="76.85546875" style="11" customWidth="1"/>
    <col min="5" max="5" width="8.85546875" style="11"/>
    <col min="6" max="6" width="25.140625" style="11" customWidth="1"/>
    <col min="7" max="7" width="18.42578125" style="11" customWidth="1"/>
    <col min="8" max="8" width="11.5703125" style="11" customWidth="1"/>
    <col min="9" max="9" width="15.85546875" style="11" bestFit="1" customWidth="1"/>
    <col min="10" max="10" width="21.5703125" style="11" customWidth="1"/>
    <col min="11" max="11" width="15.85546875" style="11" bestFit="1" customWidth="1"/>
    <col min="12" max="16384" width="8.85546875" style="11"/>
  </cols>
  <sheetData>
    <row r="1" spans="1:10" ht="12.6" customHeight="1"/>
    <row r="2" spans="1:10" s="18" customFormat="1" ht="21.6" customHeight="1">
      <c r="A2" s="24"/>
      <c r="B2" s="48" t="s">
        <v>113</v>
      </c>
      <c r="C2" s="49" t="s">
        <v>114</v>
      </c>
      <c r="D2" s="49" t="s">
        <v>115</v>
      </c>
    </row>
    <row r="3" spans="1:10" ht="18.75">
      <c r="B3" s="34" t="s">
        <v>116</v>
      </c>
      <c r="C3" s="35">
        <v>180</v>
      </c>
      <c r="D3" s="34" t="s">
        <v>117</v>
      </c>
      <c r="F3" s="26"/>
      <c r="G3" s="27"/>
      <c r="H3" s="27"/>
      <c r="I3" s="27"/>
      <c r="J3" s="27"/>
    </row>
    <row r="4" spans="1:10">
      <c r="B4" s="34"/>
      <c r="C4" s="35">
        <v>0.1</v>
      </c>
      <c r="D4" s="34" t="s">
        <v>118</v>
      </c>
      <c r="F4" s="26"/>
      <c r="G4" s="27"/>
      <c r="H4" s="27"/>
      <c r="I4" s="27"/>
      <c r="J4" s="27"/>
    </row>
    <row r="5" spans="1:10">
      <c r="B5" s="34" t="s">
        <v>119</v>
      </c>
      <c r="C5" s="35">
        <v>1</v>
      </c>
      <c r="D5" s="34" t="s">
        <v>118</v>
      </c>
      <c r="F5" s="26"/>
      <c r="G5" s="27"/>
      <c r="H5" s="27"/>
      <c r="I5" s="27"/>
      <c r="J5" s="27"/>
    </row>
    <row r="6" spans="1:10" ht="18.75">
      <c r="B6" s="34" t="s">
        <v>120</v>
      </c>
      <c r="C6" s="36">
        <v>0.36</v>
      </c>
      <c r="D6" s="34" t="s">
        <v>118</v>
      </c>
      <c r="F6" s="26"/>
      <c r="G6" s="27"/>
      <c r="H6" s="27"/>
      <c r="I6" s="27"/>
      <c r="J6" s="27"/>
    </row>
    <row r="7" spans="1:10" ht="18.75">
      <c r="B7" s="34" t="s">
        <v>121</v>
      </c>
      <c r="C7" s="37">
        <v>1.5599999999999999E-2</v>
      </c>
      <c r="D7" s="34" t="s">
        <v>122</v>
      </c>
      <c r="F7" s="26"/>
      <c r="G7" s="27"/>
      <c r="H7" s="27"/>
      <c r="I7" s="27"/>
      <c r="J7" s="27"/>
    </row>
    <row r="8" spans="1:10" ht="18.75">
      <c r="B8" s="34" t="s">
        <v>123</v>
      </c>
      <c r="C8" s="38">
        <v>63.7</v>
      </c>
      <c r="D8" s="34" t="s">
        <v>124</v>
      </c>
      <c r="F8" s="26"/>
      <c r="G8" s="27"/>
      <c r="H8" s="27"/>
      <c r="I8" s="27"/>
      <c r="J8" s="27"/>
    </row>
    <row r="9" spans="1:10">
      <c r="B9" s="34" t="s">
        <v>125</v>
      </c>
      <c r="C9" s="36">
        <v>0.95</v>
      </c>
      <c r="D9" s="34" t="s">
        <v>118</v>
      </c>
      <c r="F9" s="26"/>
      <c r="G9" s="27"/>
      <c r="H9" s="27"/>
      <c r="I9" s="27"/>
      <c r="J9" s="27"/>
    </row>
    <row r="10" spans="1:10">
      <c r="B10" s="34"/>
      <c r="C10" s="36"/>
      <c r="D10" s="34"/>
      <c r="F10" s="26"/>
      <c r="G10" s="27"/>
      <c r="H10" s="27"/>
      <c r="I10" s="27"/>
      <c r="J10" s="27"/>
    </row>
    <row r="11" spans="1:10">
      <c r="B11" s="34"/>
      <c r="C11" s="39"/>
      <c r="D11" s="34"/>
      <c r="F11" s="26"/>
      <c r="G11" s="27"/>
      <c r="H11" s="27"/>
      <c r="I11" s="27"/>
      <c r="J11" s="27"/>
    </row>
    <row r="12" spans="1:10">
      <c r="B12" s="40" t="s">
        <v>126</v>
      </c>
      <c r="C12" s="41">
        <v>44197</v>
      </c>
      <c r="D12" s="42" t="s">
        <v>12</v>
      </c>
      <c r="F12" s="26"/>
      <c r="G12" s="27"/>
      <c r="H12" s="27"/>
      <c r="I12" s="27"/>
      <c r="J12" s="27"/>
    </row>
    <row r="13" spans="1:10">
      <c r="B13" s="40" t="s">
        <v>127</v>
      </c>
      <c r="C13" s="41">
        <v>44712</v>
      </c>
      <c r="D13" s="42" t="s">
        <v>12</v>
      </c>
      <c r="F13" s="26"/>
      <c r="G13" s="27"/>
      <c r="H13" s="27"/>
      <c r="I13" s="27"/>
      <c r="J13" s="27"/>
    </row>
    <row r="14" spans="1:10">
      <c r="B14" s="40" t="s">
        <v>128</v>
      </c>
      <c r="C14" s="43">
        <f>C13-C12+1</f>
        <v>516</v>
      </c>
      <c r="D14" s="42" t="s">
        <v>129</v>
      </c>
      <c r="F14" s="26"/>
      <c r="G14" s="27"/>
      <c r="H14" s="27"/>
      <c r="I14" s="27"/>
      <c r="J14" s="27"/>
    </row>
    <row r="15" spans="1:10">
      <c r="B15" s="50"/>
      <c r="C15" s="51"/>
      <c r="D15" s="50"/>
      <c r="F15" s="26"/>
      <c r="G15" s="27"/>
      <c r="H15" s="27"/>
      <c r="I15" s="27"/>
      <c r="J15" s="27"/>
    </row>
    <row r="16" spans="1:10" ht="18.75" customHeight="1">
      <c r="B16" s="54" t="s">
        <v>130</v>
      </c>
      <c r="C16" s="55" t="s">
        <v>114</v>
      </c>
      <c r="D16" s="55" t="s">
        <v>115</v>
      </c>
      <c r="F16" s="26"/>
      <c r="G16" s="27"/>
      <c r="H16" s="27"/>
      <c r="I16" s="27"/>
      <c r="J16" s="27"/>
    </row>
    <row r="17" spans="2:10" ht="18.95" customHeight="1">
      <c r="B17" s="52"/>
      <c r="C17" s="187">
        <v>0.24282638182879906</v>
      </c>
      <c r="D17" s="53" t="s">
        <v>131</v>
      </c>
      <c r="F17" s="26"/>
      <c r="G17" s="27"/>
      <c r="H17" s="27"/>
      <c r="I17" s="27"/>
      <c r="J17" s="27"/>
    </row>
    <row r="18" spans="2:10" ht="18.95" customHeight="1">
      <c r="B18" s="45" t="s">
        <v>132</v>
      </c>
      <c r="C18" s="46">
        <v>1.3520000000000001</v>
      </c>
      <c r="D18" s="47" t="s">
        <v>133</v>
      </c>
      <c r="F18" s="26"/>
      <c r="G18" s="27"/>
      <c r="H18" s="27"/>
      <c r="I18" s="27"/>
      <c r="J18" s="27"/>
    </row>
    <row r="19" spans="2:10" ht="18.95" customHeight="1">
      <c r="B19" s="45" t="s">
        <v>134</v>
      </c>
      <c r="C19" s="44">
        <v>0.92</v>
      </c>
      <c r="D19" s="53" t="s">
        <v>131</v>
      </c>
      <c r="F19" s="26"/>
      <c r="G19" s="27"/>
      <c r="H19" s="27"/>
      <c r="I19" s="27"/>
      <c r="J19" s="27"/>
    </row>
    <row r="72" spans="2:2" ht="15.75" thickBot="1"/>
    <row r="73" spans="2:2">
      <c r="B73" s="19" t="s">
        <v>135</v>
      </c>
    </row>
    <row r="74" spans="2:2" ht="15.95" customHeight="1">
      <c r="B74" s="20" t="s">
        <v>136</v>
      </c>
    </row>
    <row r="75" spans="2:2" ht="15.95" customHeight="1">
      <c r="B75" s="21" t="s">
        <v>137</v>
      </c>
    </row>
    <row r="76" spans="2:2" ht="15.95" customHeight="1" thickBot="1">
      <c r="B76" s="22" t="s">
        <v>138</v>
      </c>
    </row>
  </sheetData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769"/>
  <sheetViews>
    <sheetView showGridLines="0" zoomScale="70" zoomScaleNormal="70" workbookViewId="0"/>
  </sheetViews>
  <sheetFormatPr defaultColWidth="8.7109375" defaultRowHeight="15"/>
  <cols>
    <col min="1" max="1" width="5.85546875" style="10" customWidth="1"/>
    <col min="2" max="2" width="32.5703125" style="11" customWidth="1"/>
    <col min="3" max="3" width="45.140625" style="140" bestFit="1" customWidth="1"/>
    <col min="4" max="4" width="32.28515625" style="11" bestFit="1" customWidth="1"/>
    <col min="5" max="5" width="31.5703125" style="11" bestFit="1" customWidth="1"/>
    <col min="6" max="6" width="41.7109375" style="11" bestFit="1" customWidth="1"/>
    <col min="7" max="7" width="6" style="11" bestFit="1" customWidth="1"/>
    <col min="8" max="10" width="20.7109375" style="13" customWidth="1"/>
    <col min="11" max="11" width="4.42578125" style="13" customWidth="1"/>
    <col min="12" max="12" width="30.5703125" style="13" customWidth="1"/>
    <col min="13" max="13" width="22.7109375" style="13" customWidth="1"/>
    <col min="14" max="14" width="17.42578125" style="13" bestFit="1" customWidth="1"/>
    <col min="15" max="15" width="12.140625" style="13" bestFit="1" customWidth="1"/>
    <col min="16" max="16" width="43" style="13" bestFit="1" customWidth="1"/>
    <col min="17" max="17" width="5" style="13" customWidth="1"/>
    <col min="18" max="18" width="32" style="13" bestFit="1" customWidth="1"/>
    <col min="19" max="19" width="19" style="13" customWidth="1"/>
    <col min="20" max="20" width="10.7109375" style="13" bestFit="1" customWidth="1"/>
    <col min="21" max="21" width="5" style="13" customWidth="1"/>
    <col min="22" max="22" width="73.85546875" style="13" bestFit="1" customWidth="1"/>
    <col min="23" max="23" width="17" style="13" customWidth="1"/>
    <col min="24" max="24" width="26.28515625" style="13" customWidth="1"/>
    <col min="25" max="32" width="20.7109375" style="13" customWidth="1"/>
    <col min="33" max="16384" width="8.7109375" style="13"/>
  </cols>
  <sheetData>
    <row r="1" spans="1:24">
      <c r="C1" s="11"/>
      <c r="F1" s="12"/>
    </row>
    <row r="2" spans="1:24" ht="18.75">
      <c r="A2" s="206"/>
      <c r="B2" s="179" t="s">
        <v>139</v>
      </c>
      <c r="C2" s="180">
        <v>44196</v>
      </c>
      <c r="D2" s="220"/>
      <c r="E2" s="183" t="s">
        <v>140</v>
      </c>
      <c r="F2" s="184">
        <f>I8+I30+I54+I102+I153+I187+I225+I259+I293+I327+I363+I391+I418+I452+I494+I527+I563+I637+I668+I704+I741+I779+I833+I865+I899+I928+I966+I1016+I1052+I1089+I1114+I1147+I1175+I1201+I1235+I1268+I1313+I1341+I1406+I1427+I1450+I1481+I1512+I1568+I1602+I1678+I1716+I1736</f>
        <v>864000</v>
      </c>
      <c r="G2" s="14"/>
      <c r="W2" s="206"/>
    </row>
    <row r="3" spans="1:24" ht="18.75">
      <c r="A3" s="23"/>
      <c r="B3" s="179" t="s">
        <v>141</v>
      </c>
      <c r="C3" s="181">
        <v>44197</v>
      </c>
      <c r="D3" s="220"/>
      <c r="E3" s="183" t="s">
        <v>142</v>
      </c>
      <c r="F3" s="185">
        <f>(SUMIFS(E:E,D:D,"&lt;1"))</f>
        <v>0</v>
      </c>
      <c r="G3" s="14"/>
    </row>
    <row r="4" spans="1:24" ht="18.75">
      <c r="A4" s="23"/>
      <c r="B4" s="179" t="s">
        <v>143</v>
      </c>
      <c r="C4" s="181">
        <v>44712</v>
      </c>
      <c r="D4" s="14"/>
      <c r="E4" s="183" t="s">
        <v>144</v>
      </c>
      <c r="F4" s="283">
        <f>D8+D30+D54+D102+D153+D187+D225+D259+D293+D327+D363+D391+D418+D452+D494+D527+D563+D637+D668+D704+D741+D779+D833+D865+D899+D928+D966+D1016+D1052+D1089+D1114+D1147+D1175+D1201+D1235+D1268+D1313+D1341+D1406+D1427+D1450+D1481+D1512+D1568+D1602+D1678+D1716+D1736</f>
        <v>590355</v>
      </c>
      <c r="G4" s="14"/>
    </row>
    <row r="5" spans="1:24" ht="18.75">
      <c r="A5" s="23"/>
      <c r="B5" s="179" t="s">
        <v>145</v>
      </c>
      <c r="C5" s="182">
        <f>C4-C3+1</f>
        <v>516</v>
      </c>
      <c r="D5" s="14"/>
      <c r="E5" s="28"/>
      <c r="G5" s="14"/>
    </row>
    <row r="6" spans="1:24" ht="18.75">
      <c r="A6" s="23"/>
      <c r="B6" s="14"/>
      <c r="C6" s="14"/>
      <c r="D6" s="14"/>
      <c r="E6" s="15"/>
      <c r="F6" s="16"/>
      <c r="G6" s="14"/>
      <c r="N6" s="275"/>
    </row>
    <row r="7" spans="1:24" ht="19.5" thickBot="1">
      <c r="A7" s="23"/>
      <c r="C7" s="14"/>
      <c r="D7" s="14"/>
      <c r="E7" s="15"/>
      <c r="F7" s="16"/>
      <c r="G7" s="14"/>
      <c r="N7" s="275">
        <f>MAX(M$10:M$1048576)</f>
        <v>44603</v>
      </c>
    </row>
    <row r="8" spans="1:24" ht="24" thickBot="1">
      <c r="A8" s="23"/>
      <c r="B8" s="174" t="s">
        <v>17</v>
      </c>
      <c r="C8" s="158" t="s">
        <v>146</v>
      </c>
      <c r="D8" s="175">
        <f>I10+S10</f>
        <v>12552</v>
      </c>
      <c r="E8" s="176" t="s">
        <v>147</v>
      </c>
      <c r="F8" s="158" t="str">
        <f>X17</f>
        <v>Less than expected</v>
      </c>
      <c r="G8" s="177"/>
      <c r="H8" s="177"/>
      <c r="I8" s="175">
        <f>E27+O23</f>
        <v>18000</v>
      </c>
      <c r="J8" s="177" t="s">
        <v>148</v>
      </c>
      <c r="K8" s="177"/>
      <c r="L8" s="177"/>
      <c r="M8" s="186">
        <v>0</v>
      </c>
      <c r="N8" s="177" t="s">
        <v>149</v>
      </c>
      <c r="O8" s="177"/>
      <c r="P8" s="177"/>
      <c r="Q8" s="177"/>
      <c r="R8" s="177"/>
      <c r="S8" s="175">
        <f>I8-M8</f>
        <v>18000</v>
      </c>
      <c r="T8" s="177" t="s">
        <v>150</v>
      </c>
      <c r="U8" s="177"/>
      <c r="V8" s="177"/>
      <c r="W8" s="242">
        <f>S8*'MR Reference'!$C$79</f>
        <v>16560</v>
      </c>
      <c r="X8" s="241" t="s">
        <v>151</v>
      </c>
    </row>
    <row r="9" spans="1:24" ht="19.5" thickBot="1">
      <c r="A9" s="23"/>
      <c r="B9" s="159"/>
      <c r="C9" s="14"/>
      <c r="D9" s="14"/>
      <c r="E9" s="15"/>
      <c r="F9" s="16"/>
      <c r="G9" s="14"/>
      <c r="X9" s="160"/>
    </row>
    <row r="10" spans="1:24" ht="24" thickBot="1">
      <c r="A10" s="23"/>
      <c r="B10" s="67" t="s">
        <v>152</v>
      </c>
      <c r="C10" s="237" t="s">
        <v>153</v>
      </c>
      <c r="D10" s="69"/>
      <c r="E10" s="70"/>
      <c r="F10" s="68"/>
      <c r="G10" s="71"/>
      <c r="H10" s="68" t="s">
        <v>146</v>
      </c>
      <c r="I10" s="141">
        <f>ROUNDDOWN(I28,0)</f>
        <v>12406</v>
      </c>
      <c r="J10" s="72" t="s">
        <v>147</v>
      </c>
      <c r="L10" s="67" t="s">
        <v>154</v>
      </c>
      <c r="M10" s="237" t="s">
        <v>155</v>
      </c>
      <c r="N10" s="69"/>
      <c r="O10" s="70"/>
      <c r="P10" s="239"/>
      <c r="Q10" s="71"/>
      <c r="R10" s="68" t="s">
        <v>146</v>
      </c>
      <c r="S10" s="141">
        <f>ROUNDDOWN(S24,0)</f>
        <v>146</v>
      </c>
      <c r="T10" s="72" t="s">
        <v>147</v>
      </c>
      <c r="V10" s="288" t="s">
        <v>156</v>
      </c>
      <c r="W10" s="289"/>
      <c r="X10" s="290"/>
    </row>
    <row r="11" spans="1:24" ht="18.75">
      <c r="A11" s="23"/>
      <c r="B11" s="159"/>
      <c r="C11" s="14"/>
      <c r="D11" s="14"/>
      <c r="E11" s="15"/>
      <c r="F11" s="16"/>
      <c r="G11" s="14"/>
      <c r="I11" s="13">
        <f>$I$14*E18*Parameter!$C$6*Parameter!$C$5*Parameter!$C$7*Parameter!$C$8*Parameter!$C$9*Parameter!$C$19*F18</f>
        <v>489.25261669877369</v>
      </c>
      <c r="L11" s="11"/>
      <c r="M11" s="14"/>
      <c r="N11" s="14"/>
      <c r="O11" s="15"/>
      <c r="P11" s="16"/>
      <c r="Q11" s="14"/>
      <c r="X11" s="160"/>
    </row>
    <row r="12" spans="1:24" ht="18.75">
      <c r="A12" s="23"/>
      <c r="B12" s="161" t="s">
        <v>157</v>
      </c>
      <c r="C12" s="14"/>
      <c r="D12" s="219"/>
      <c r="E12" s="15"/>
      <c r="F12" s="16"/>
      <c r="G12" s="14"/>
      <c r="H12" s="17" t="s">
        <v>158</v>
      </c>
      <c r="L12" s="17" t="s">
        <v>157</v>
      </c>
      <c r="M12" s="14"/>
      <c r="N12" s="14"/>
      <c r="O12" s="15"/>
      <c r="P12" s="16"/>
      <c r="Q12" s="14"/>
      <c r="R12" s="17" t="s">
        <v>158</v>
      </c>
      <c r="V12" s="17" t="s">
        <v>156</v>
      </c>
      <c r="X12" s="160"/>
    </row>
    <row r="13" spans="1:24" ht="23.25">
      <c r="A13" s="24"/>
      <c r="B13" s="162" t="s">
        <v>159</v>
      </c>
      <c r="C13" s="146"/>
      <c r="D13" s="144" t="s">
        <v>160</v>
      </c>
      <c r="E13" s="147" t="s">
        <v>161</v>
      </c>
      <c r="F13" s="144" t="s">
        <v>162</v>
      </c>
      <c r="G13" s="18"/>
      <c r="H13" s="145" t="s">
        <v>152</v>
      </c>
      <c r="I13" s="144" t="s">
        <v>163</v>
      </c>
      <c r="J13" s="148" t="s">
        <v>164</v>
      </c>
      <c r="L13" s="143" t="s">
        <v>165</v>
      </c>
      <c r="M13" s="146"/>
      <c r="N13" s="144" t="s">
        <v>160</v>
      </c>
      <c r="O13" s="147" t="s">
        <v>161</v>
      </c>
      <c r="P13" s="144" t="s">
        <v>162</v>
      </c>
      <c r="Q13" s="18"/>
      <c r="R13" s="145" t="s">
        <v>154</v>
      </c>
      <c r="S13" s="144" t="s">
        <v>163</v>
      </c>
      <c r="T13" s="148" t="s">
        <v>164</v>
      </c>
      <c r="V13" s="143" t="s">
        <v>17</v>
      </c>
      <c r="W13" s="148" t="s">
        <v>166</v>
      </c>
      <c r="X13" s="163" t="s">
        <v>164</v>
      </c>
    </row>
    <row r="14" spans="1:24">
      <c r="B14" s="164" t="s">
        <v>167</v>
      </c>
      <c r="C14" s="178">
        <v>43879</v>
      </c>
      <c r="D14" s="157">
        <f>(C14+(365*2))-$C$3</f>
        <v>412</v>
      </c>
      <c r="E14" s="152">
        <v>303</v>
      </c>
      <c r="F14" s="108">
        <f>MIN($C$5/365, (D14/365))</f>
        <v>1.1287671232876713</v>
      </c>
      <c r="H14" s="144" t="s">
        <v>168</v>
      </c>
      <c r="I14" s="147">
        <f>Parameter!$C$18*(Parameter!$C$17/Parameter!$C$4-1)</f>
        <v>1.9310126823253633</v>
      </c>
      <c r="J14" s="144" t="s">
        <v>169</v>
      </c>
      <c r="L14" s="151" t="s">
        <v>167</v>
      </c>
      <c r="M14" s="178">
        <v>43913</v>
      </c>
      <c r="N14" s="157">
        <f>(M14+(365*2))-$C$3</f>
        <v>446</v>
      </c>
      <c r="O14" s="152">
        <v>1</v>
      </c>
      <c r="P14" s="108">
        <f>MIN($C$5/365, (N14/365))</f>
        <v>1.2219178082191782</v>
      </c>
      <c r="Q14" s="11"/>
      <c r="R14" s="144" t="s">
        <v>168</v>
      </c>
      <c r="S14" s="147">
        <f>Parameter!$C$18*(Parameter!$C$17/Parameter!$C$4-1)</f>
        <v>1.9310126823253633</v>
      </c>
      <c r="T14" s="144" t="s">
        <v>169</v>
      </c>
      <c r="V14" s="151" t="s">
        <v>170</v>
      </c>
      <c r="W14" s="215">
        <v>44394</v>
      </c>
      <c r="X14" s="240" t="s">
        <v>171</v>
      </c>
    </row>
    <row r="15" spans="1:24">
      <c r="B15" s="164" t="s">
        <v>167</v>
      </c>
      <c r="C15" s="178">
        <v>43880</v>
      </c>
      <c r="D15" s="157">
        <f t="shared" ref="D15:D25" si="0">(C15+(365*2))-$C$3</f>
        <v>413</v>
      </c>
      <c r="E15" s="152">
        <v>165</v>
      </c>
      <c r="F15" s="108">
        <f t="shared" ref="F15:F25" si="1">MIN($C$5/365, (D15/365))</f>
        <v>1.1315068493150684</v>
      </c>
      <c r="H15" s="142">
        <f t="shared" ref="H15:H16" si="2">C14</f>
        <v>43879</v>
      </c>
      <c r="I15" s="149">
        <f>MAX(0,$I$14*E14*Parameter!$C$6*Parameter!$C$5*Parameter!$C$7*Parameter!$C$8*Parameter!$C$9*Parameter!$C$19*F14)</f>
        <v>206.49525200898015</v>
      </c>
      <c r="J15" s="150" t="s">
        <v>169</v>
      </c>
      <c r="L15" s="151" t="s">
        <v>167</v>
      </c>
      <c r="M15" s="178">
        <v>44046</v>
      </c>
      <c r="N15" s="157">
        <f>(M15+(365*2))-$C$3</f>
        <v>579</v>
      </c>
      <c r="O15" s="152">
        <v>5</v>
      </c>
      <c r="P15" s="108">
        <f>MIN($C$5/365, (N15/365))</f>
        <v>1.4136986301369863</v>
      </c>
      <c r="Q15" s="11"/>
      <c r="R15" s="142">
        <f t="shared" ref="R15:R23" si="3">M14</f>
        <v>43913</v>
      </c>
      <c r="S15" s="149">
        <f>MAX(0,$S$14*O14*Parameter!$C$6*Parameter!$C$5*Parameter!$C$7*Parameter!$C$8*Parameter!$C$9*Parameter!$C$19*P14)</f>
        <v>0.73774297795511834</v>
      </c>
      <c r="T15" s="150" t="s">
        <v>169</v>
      </c>
      <c r="V15" s="151" t="s">
        <v>172</v>
      </c>
      <c r="W15" s="152">
        <f>(W14/365)*$C$5</f>
        <v>62759.736986301366</v>
      </c>
      <c r="X15" s="240" t="s">
        <v>173</v>
      </c>
    </row>
    <row r="16" spans="1:24">
      <c r="B16" s="164" t="s">
        <v>167</v>
      </c>
      <c r="C16" s="178">
        <v>43881</v>
      </c>
      <c r="D16" s="157">
        <f t="shared" si="0"/>
        <v>414</v>
      </c>
      <c r="E16" s="152">
        <v>456</v>
      </c>
      <c r="F16" s="108">
        <f t="shared" si="1"/>
        <v>1.1342465753424658</v>
      </c>
      <c r="H16" s="142">
        <f t="shared" si="2"/>
        <v>43880</v>
      </c>
      <c r="I16" s="149">
        <f>MAX(0,$I$14*E15*Parameter!$C$6*Parameter!$C$5*Parameter!$C$7*Parameter!$C$8*Parameter!$C$9*Parameter!$C$19*F15)</f>
        <v>112.72084132903933</v>
      </c>
      <c r="J16" s="150" t="s">
        <v>169</v>
      </c>
      <c r="L16" s="151" t="s">
        <v>167</v>
      </c>
      <c r="M16" s="178">
        <v>44047</v>
      </c>
      <c r="N16" s="157">
        <f t="shared" ref="N16:N18" si="4">(M16+(365*2))-$C$3</f>
        <v>580</v>
      </c>
      <c r="O16" s="152">
        <v>5</v>
      </c>
      <c r="P16" s="108">
        <f t="shared" ref="P16:P18" si="5">MIN($C$5/365, (N16/365))</f>
        <v>1.4136986301369863</v>
      </c>
      <c r="Q16" s="11"/>
      <c r="R16" s="142">
        <f t="shared" si="3"/>
        <v>44046</v>
      </c>
      <c r="S16" s="149">
        <f>MAX(0,$S$14*O15*Parameter!$C$6*Parameter!$C$5*Parameter!$C$7*Parameter!$C$8*Parameter!$C$9*Parameter!$C$19*P15)</f>
        <v>4.2676611729242273</v>
      </c>
      <c r="T16" s="150" t="s">
        <v>169</v>
      </c>
      <c r="V16" s="151" t="s">
        <v>174</v>
      </c>
      <c r="W16" s="154">
        <f>D8</f>
        <v>12552</v>
      </c>
      <c r="X16" s="240" t="s">
        <v>173</v>
      </c>
    </row>
    <row r="17" spans="1:24">
      <c r="B17" s="164" t="s">
        <v>167</v>
      </c>
      <c r="C17" s="178">
        <v>43882</v>
      </c>
      <c r="D17" s="157">
        <f t="shared" si="0"/>
        <v>415</v>
      </c>
      <c r="E17" s="152">
        <v>967</v>
      </c>
      <c r="F17" s="108">
        <f t="shared" si="1"/>
        <v>1.1369863013698631</v>
      </c>
      <c r="H17" s="142">
        <f t="shared" ref="H17:H25" si="6">C16</f>
        <v>43881</v>
      </c>
      <c r="I17" s="149">
        <f>MAX(0,$I$14*E16*Parameter!$C$6*Parameter!$C$5*Parameter!$C$7*Parameter!$C$8*Parameter!$C$9*Parameter!$C$19*F16)</f>
        <v>312.27370033694859</v>
      </c>
      <c r="J17" s="150" t="s">
        <v>169</v>
      </c>
      <c r="L17" s="151" t="s">
        <v>167</v>
      </c>
      <c r="M17" s="178">
        <v>44049</v>
      </c>
      <c r="N17" s="157">
        <f t="shared" si="4"/>
        <v>582</v>
      </c>
      <c r="O17" s="152">
        <v>26</v>
      </c>
      <c r="P17" s="108">
        <f t="shared" si="5"/>
        <v>1.4136986301369863</v>
      </c>
      <c r="Q17" s="11"/>
      <c r="R17" s="142">
        <f t="shared" si="3"/>
        <v>44047</v>
      </c>
      <c r="S17" s="149">
        <f>MAX(0,$S$14*O16*Parameter!$C$6*Parameter!$C$5*Parameter!$C$7*Parameter!$C$8*Parameter!$C$9*Parameter!$C$19*P16)</f>
        <v>4.2676611729242273</v>
      </c>
      <c r="T17" s="150" t="s">
        <v>169</v>
      </c>
      <c r="V17" s="155" t="s">
        <v>175</v>
      </c>
      <c r="W17" s="156">
        <f>(W15-W16)/W15</f>
        <v>0.79999916183938535</v>
      </c>
      <c r="X17" s="166" t="str">
        <f>IF(W17&lt;100%,"Less than expected","More than expected")</f>
        <v>Less than expected</v>
      </c>
    </row>
    <row r="18" spans="1:24">
      <c r="B18" s="164" t="s">
        <v>167</v>
      </c>
      <c r="C18" s="178">
        <v>43883</v>
      </c>
      <c r="D18" s="157">
        <f t="shared" si="0"/>
        <v>416</v>
      </c>
      <c r="E18" s="152">
        <v>711</v>
      </c>
      <c r="F18" s="108">
        <f t="shared" si="1"/>
        <v>1.1397260273972603</v>
      </c>
      <c r="H18" s="142">
        <f t="shared" si="6"/>
        <v>43882</v>
      </c>
      <c r="I18" s="149">
        <f>MAX(0,$I$14*E17*Parameter!$C$6*Parameter!$C$5*Parameter!$C$7*Parameter!$C$8*Parameter!$C$9*Parameter!$C$19*F17)</f>
        <v>663.81153759703761</v>
      </c>
      <c r="J18" s="150" t="s">
        <v>169</v>
      </c>
      <c r="L18" s="151" t="s">
        <v>167</v>
      </c>
      <c r="M18" s="178">
        <v>44050</v>
      </c>
      <c r="N18" s="157">
        <f t="shared" si="4"/>
        <v>583</v>
      </c>
      <c r="O18" s="152">
        <v>18</v>
      </c>
      <c r="P18" s="108">
        <f t="shared" si="5"/>
        <v>1.4136986301369863</v>
      </c>
      <c r="Q18" s="11"/>
      <c r="R18" s="142">
        <f t="shared" si="3"/>
        <v>44049</v>
      </c>
      <c r="S18" s="149">
        <f>MAX(0,$S$14*O17*Parameter!$C$6*Parameter!$C$5*Parameter!$C$7*Parameter!$C$8*Parameter!$C$9*Parameter!$C$19*P17)</f>
        <v>22.191838099205981</v>
      </c>
      <c r="T18" s="150" t="s">
        <v>169</v>
      </c>
      <c r="V18" s="153"/>
      <c r="W18" s="107"/>
      <c r="X18" s="167"/>
    </row>
    <row r="19" spans="1:24">
      <c r="B19" s="164" t="s">
        <v>167</v>
      </c>
      <c r="C19" s="178">
        <v>43884</v>
      </c>
      <c r="D19" s="157">
        <f t="shared" si="0"/>
        <v>417</v>
      </c>
      <c r="E19" s="152">
        <v>764</v>
      </c>
      <c r="F19" s="108">
        <f t="shared" si="1"/>
        <v>1.1424657534246576</v>
      </c>
      <c r="H19" s="142">
        <f t="shared" si="6"/>
        <v>43883</v>
      </c>
      <c r="I19" s="149">
        <f>MAX(0,$I$14*E18*Parameter!$C$6*Parameter!$C$5*Parameter!$C$7*Parameter!$C$8*Parameter!$C$9*Parameter!$C$19*F18)</f>
        <v>489.25261669877369</v>
      </c>
      <c r="J19" s="150" t="s">
        <v>169</v>
      </c>
      <c r="L19" s="151" t="s">
        <v>167</v>
      </c>
      <c r="M19" s="178">
        <v>44051</v>
      </c>
      <c r="N19" s="157">
        <f>(M19+(365*2))-$C$3</f>
        <v>584</v>
      </c>
      <c r="O19" s="152">
        <v>42</v>
      </c>
      <c r="P19" s="108">
        <f>MIN($C$5/365, (N19/365))</f>
        <v>1.4136986301369863</v>
      </c>
      <c r="Q19" s="11"/>
      <c r="R19" s="142">
        <f t="shared" si="3"/>
        <v>44050</v>
      </c>
      <c r="S19" s="149">
        <f>MAX(0,$S$14*O18*Parameter!$C$6*Parameter!$C$5*Parameter!$C$7*Parameter!$C$8*Parameter!$C$9*Parameter!$C$19*P18)</f>
        <v>15.363580222527217</v>
      </c>
      <c r="T19" s="150" t="s">
        <v>169</v>
      </c>
      <c r="X19" s="160"/>
    </row>
    <row r="20" spans="1:24">
      <c r="B20" s="164" t="s">
        <v>167</v>
      </c>
      <c r="C20" s="178">
        <v>43885</v>
      </c>
      <c r="D20" s="157">
        <f t="shared" si="0"/>
        <v>418</v>
      </c>
      <c r="E20" s="152">
        <v>1414</v>
      </c>
      <c r="F20" s="108">
        <f t="shared" si="1"/>
        <v>1.1452054794520548</v>
      </c>
      <c r="H20" s="142">
        <f t="shared" si="6"/>
        <v>43884</v>
      </c>
      <c r="I20" s="149">
        <f>MAX(0,$I$14*E19*Parameter!$C$6*Parameter!$C$5*Parameter!$C$7*Parameter!$C$8*Parameter!$C$9*Parameter!$C$19*F19)</f>
        <v>526.98668130216424</v>
      </c>
      <c r="J20" s="150" t="s">
        <v>169</v>
      </c>
      <c r="L20" s="151" t="s">
        <v>167</v>
      </c>
      <c r="M20" s="178">
        <v>44052</v>
      </c>
      <c r="N20" s="157">
        <f t="shared" ref="N20:N22" si="7">(M20+(365*2))-$C$3</f>
        <v>585</v>
      </c>
      <c r="O20" s="152">
        <v>14</v>
      </c>
      <c r="P20" s="108">
        <f t="shared" ref="P20:P22" si="8">MIN($C$5/365, (N20/365))</f>
        <v>1.4136986301369863</v>
      </c>
      <c r="Q20" s="11"/>
      <c r="R20" s="142">
        <f t="shared" si="3"/>
        <v>44051</v>
      </c>
      <c r="S20" s="149">
        <f>MAX(0,$S$14*O19*Parameter!$C$6*Parameter!$C$5*Parameter!$C$7*Parameter!$C$8*Parameter!$C$9*Parameter!$C$19*P19)</f>
        <v>35.848353852563513</v>
      </c>
      <c r="T20" s="150" t="s">
        <v>169</v>
      </c>
      <c r="X20" s="160"/>
    </row>
    <row r="21" spans="1:24">
      <c r="B21" s="164" t="s">
        <v>167</v>
      </c>
      <c r="C21" s="178">
        <v>43886</v>
      </c>
      <c r="D21" s="157">
        <f t="shared" si="0"/>
        <v>419</v>
      </c>
      <c r="E21" s="152">
        <v>792</v>
      </c>
      <c r="F21" s="108">
        <f t="shared" si="1"/>
        <v>1.1479452054794521</v>
      </c>
      <c r="H21" s="142">
        <f t="shared" si="6"/>
        <v>43885</v>
      </c>
      <c r="I21" s="149">
        <f>MAX(0,$I$14*E20*Parameter!$C$6*Parameter!$C$5*Parameter!$C$7*Parameter!$C$8*Parameter!$C$9*Parameter!$C$19*F20)</f>
        <v>977.67816727876379</v>
      </c>
      <c r="J21" s="150" t="s">
        <v>169</v>
      </c>
      <c r="L21" s="151" t="s">
        <v>167</v>
      </c>
      <c r="M21" s="178">
        <v>44053</v>
      </c>
      <c r="N21" s="157">
        <f t="shared" si="7"/>
        <v>586</v>
      </c>
      <c r="O21" s="152">
        <v>18</v>
      </c>
      <c r="P21" s="108">
        <f t="shared" si="8"/>
        <v>1.4136986301369863</v>
      </c>
      <c r="Q21" s="11"/>
      <c r="R21" s="142">
        <f t="shared" si="3"/>
        <v>44052</v>
      </c>
      <c r="S21" s="149">
        <f>MAX(0,$S$14*O20*Parameter!$C$6*Parameter!$C$5*Parameter!$C$7*Parameter!$C$8*Parameter!$C$9*Parameter!$C$19*P20)</f>
        <v>11.949451284187838</v>
      </c>
      <c r="T21" s="150" t="s">
        <v>169</v>
      </c>
      <c r="X21" s="160"/>
    </row>
    <row r="22" spans="1:24">
      <c r="B22" s="164" t="s">
        <v>167</v>
      </c>
      <c r="C22" s="178">
        <v>43887</v>
      </c>
      <c r="D22" s="157">
        <f t="shared" si="0"/>
        <v>420</v>
      </c>
      <c r="E22" s="152">
        <v>2107</v>
      </c>
      <c r="F22" s="108">
        <f t="shared" si="1"/>
        <v>1.1506849315068493</v>
      </c>
      <c r="H22" s="142">
        <f t="shared" si="6"/>
        <v>43886</v>
      </c>
      <c r="I22" s="149">
        <f>MAX(0,$I$14*E21*Parameter!$C$6*Parameter!$C$5*Parameter!$C$7*Parameter!$C$8*Parameter!$C$9*Parameter!$C$19*F21)</f>
        <v>548.92047477230972</v>
      </c>
      <c r="J22" s="150" t="s">
        <v>169</v>
      </c>
      <c r="L22" s="151" t="s">
        <v>167</v>
      </c>
      <c r="M22" s="178">
        <v>44055</v>
      </c>
      <c r="N22" s="157">
        <f t="shared" si="7"/>
        <v>588</v>
      </c>
      <c r="O22" s="152">
        <v>43</v>
      </c>
      <c r="P22" s="108">
        <f t="shared" si="8"/>
        <v>1.4136986301369863</v>
      </c>
      <c r="Q22" s="11"/>
      <c r="R22" s="142">
        <f t="shared" si="3"/>
        <v>44053</v>
      </c>
      <c r="S22" s="149">
        <f>MAX(0,$S$14*O21*Parameter!$C$6*Parameter!$C$5*Parameter!$C$7*Parameter!$C$8*Parameter!$C$9*Parameter!$C$19*P21)</f>
        <v>15.363580222527217</v>
      </c>
      <c r="T22" s="150" t="s">
        <v>169</v>
      </c>
      <c r="X22" s="160"/>
    </row>
    <row r="23" spans="1:24">
      <c r="B23" s="164" t="s">
        <v>167</v>
      </c>
      <c r="C23" s="178">
        <v>43888</v>
      </c>
      <c r="D23" s="157">
        <f t="shared" si="0"/>
        <v>421</v>
      </c>
      <c r="E23" s="152">
        <v>1761</v>
      </c>
      <c r="F23" s="108">
        <f t="shared" si="1"/>
        <v>1.1534246575342466</v>
      </c>
      <c r="H23" s="142">
        <f t="shared" si="6"/>
        <v>43887</v>
      </c>
      <c r="I23" s="149">
        <f>MAX(0,$I$14*E22*Parameter!$C$6*Parameter!$C$5*Parameter!$C$7*Parameter!$C$8*Parameter!$C$9*Parameter!$C$19*F22)</f>
        <v>1463.80778231301</v>
      </c>
      <c r="J23" s="150" t="s">
        <v>169</v>
      </c>
      <c r="L23" s="293" t="s">
        <v>176</v>
      </c>
      <c r="M23" s="294"/>
      <c r="N23" s="295"/>
      <c r="O23" s="299">
        <f>SUM(O14:O22)</f>
        <v>172</v>
      </c>
      <c r="P23" s="291"/>
      <c r="Q23" s="11"/>
      <c r="R23" s="142">
        <f t="shared" si="3"/>
        <v>44055</v>
      </c>
      <c r="S23" s="149">
        <f>MAX(0,$S$14*O22*Parameter!$C$6*Parameter!$C$5*Parameter!$C$7*Parameter!$C$8*Parameter!$C$9*Parameter!$C$19*P22)</f>
        <v>36.701886087148353</v>
      </c>
      <c r="T23" s="150" t="s">
        <v>169</v>
      </c>
      <c r="X23" s="160"/>
    </row>
    <row r="24" spans="1:24">
      <c r="B24" s="164" t="s">
        <v>167</v>
      </c>
      <c r="C24" s="178">
        <v>43889</v>
      </c>
      <c r="D24" s="157">
        <f t="shared" si="0"/>
        <v>422</v>
      </c>
      <c r="E24" s="152">
        <v>1210</v>
      </c>
      <c r="F24" s="108">
        <f t="shared" si="1"/>
        <v>1.1561643835616437</v>
      </c>
      <c r="H24" s="142">
        <f t="shared" si="6"/>
        <v>43888</v>
      </c>
      <c r="I24" s="149">
        <f>MAX(0,$I$14*E23*Parameter!$C$6*Parameter!$C$5*Parameter!$C$7*Parameter!$C$8*Parameter!$C$9*Parameter!$C$19*F23)</f>
        <v>1226.3422124200529</v>
      </c>
      <c r="J24" s="150" t="s">
        <v>169</v>
      </c>
      <c r="L24" s="296"/>
      <c r="M24" s="297"/>
      <c r="N24" s="298"/>
      <c r="O24" s="300"/>
      <c r="P24" s="292"/>
      <c r="Q24" s="11"/>
      <c r="R24" s="144" t="s">
        <v>177</v>
      </c>
      <c r="S24" s="238">
        <f>SUM(S15:S23)</f>
        <v>146.6917550919637</v>
      </c>
      <c r="T24" s="150" t="s">
        <v>169</v>
      </c>
      <c r="X24" s="160"/>
    </row>
    <row r="25" spans="1:24">
      <c r="B25" s="164" t="s">
        <v>167</v>
      </c>
      <c r="C25" s="178">
        <v>43890</v>
      </c>
      <c r="D25" s="157">
        <f t="shared" si="0"/>
        <v>423</v>
      </c>
      <c r="E25" s="152">
        <v>613</v>
      </c>
      <c r="F25" s="108">
        <f t="shared" si="1"/>
        <v>1.1589041095890411</v>
      </c>
      <c r="H25" s="142">
        <f t="shared" si="6"/>
        <v>43889</v>
      </c>
      <c r="I25" s="149">
        <f>MAX(0,$I$14*E24*Parameter!$C$6*Parameter!$C$5*Parameter!$C$7*Parameter!$C$8*Parameter!$C$9*Parameter!$C$19*F24)</f>
        <v>844.63300314673222</v>
      </c>
      <c r="J25" s="150" t="s">
        <v>169</v>
      </c>
      <c r="Q25" s="11"/>
      <c r="V25" s="153"/>
      <c r="W25" s="107"/>
      <c r="X25" s="167"/>
    </row>
    <row r="26" spans="1:24">
      <c r="B26" s="151" t="s">
        <v>167</v>
      </c>
      <c r="C26" s="178">
        <v>43891</v>
      </c>
      <c r="D26" s="157">
        <f>(C26+(365*2))-$C$3</f>
        <v>424</v>
      </c>
      <c r="E26" s="152">
        <v>6565</v>
      </c>
      <c r="F26" s="108">
        <f>MIN($C$5/365, (D26/365))</f>
        <v>1.1616438356164382</v>
      </c>
      <c r="H26" s="142">
        <f t="shared" ref="H26:H27" si="9">C25</f>
        <v>43890</v>
      </c>
      <c r="I26" s="149">
        <f>MAX(0,$I$14*E25*Parameter!$C$6*Parameter!$C$5*Parameter!$C$7*Parameter!$C$8*Parameter!$C$9*Parameter!$C$19*F25)</f>
        <v>428.91483506902296</v>
      </c>
      <c r="J26" s="150" t="s">
        <v>169</v>
      </c>
      <c r="Q26" s="11"/>
      <c r="V26" s="153"/>
      <c r="W26" s="107"/>
      <c r="X26" s="167"/>
    </row>
    <row r="27" spans="1:24">
      <c r="B27" s="301" t="s">
        <v>176</v>
      </c>
      <c r="C27" s="294"/>
      <c r="D27" s="295"/>
      <c r="E27" s="299">
        <f>SUM(E14:E26)</f>
        <v>17828</v>
      </c>
      <c r="F27" s="291"/>
      <c r="H27" s="142">
        <f t="shared" si="9"/>
        <v>43891</v>
      </c>
      <c r="I27" s="149">
        <f>MAX(0,$I$14*E26*Parameter!$C$6*Parameter!$C$5*Parameter!$C$7*Parameter!$C$8*Parameter!$C$9*Parameter!$C$19*F26)</f>
        <v>4604.3763312034725</v>
      </c>
      <c r="J27" s="150" t="s">
        <v>169</v>
      </c>
      <c r="X27" s="160"/>
    </row>
    <row r="28" spans="1:24" ht="15.75" thickBot="1">
      <c r="B28" s="302"/>
      <c r="C28" s="303"/>
      <c r="D28" s="304"/>
      <c r="E28" s="305"/>
      <c r="F28" s="306"/>
      <c r="G28" s="168"/>
      <c r="H28" s="169" t="s">
        <v>177</v>
      </c>
      <c r="I28" s="170">
        <f>SUM(I15:I27)</f>
        <v>12406.213435476307</v>
      </c>
      <c r="J28" s="171" t="s">
        <v>169</v>
      </c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3"/>
    </row>
    <row r="29" spans="1:24" s="66" customFormat="1" ht="15.75" thickBot="1">
      <c r="A29" s="10"/>
      <c r="B29" s="11"/>
      <c r="C29" s="140"/>
      <c r="D29" s="11"/>
      <c r="E29" s="11"/>
      <c r="F29" s="11"/>
      <c r="G29" s="11"/>
      <c r="H29" s="64"/>
      <c r="I29" s="65"/>
      <c r="J29" s="25"/>
    </row>
    <row r="30" spans="1:24" ht="24" thickBot="1">
      <c r="B30" s="174" t="s">
        <v>19</v>
      </c>
      <c r="C30" s="158" t="s">
        <v>146</v>
      </c>
      <c r="D30" s="175">
        <f>I32+S32</f>
        <v>12534</v>
      </c>
      <c r="E30" s="176" t="s">
        <v>147</v>
      </c>
      <c r="F30" s="158" t="str">
        <f>X39</f>
        <v>Less than expected</v>
      </c>
      <c r="G30" s="177"/>
      <c r="H30" s="177"/>
      <c r="I30" s="175">
        <f>E50+O37</f>
        <v>18000</v>
      </c>
      <c r="J30" s="177" t="s">
        <v>148</v>
      </c>
      <c r="K30" s="177"/>
      <c r="L30" s="177"/>
      <c r="M30" s="186">
        <v>0</v>
      </c>
      <c r="N30" s="177" t="s">
        <v>149</v>
      </c>
      <c r="O30" s="177"/>
      <c r="P30" s="177"/>
      <c r="Q30" s="177"/>
      <c r="R30" s="177"/>
      <c r="S30" s="175">
        <f>I30-M30</f>
        <v>18000</v>
      </c>
      <c r="T30" s="177" t="s">
        <v>150</v>
      </c>
      <c r="U30" s="177"/>
      <c r="V30" s="177"/>
      <c r="W30" s="242">
        <f>S30*'MR Reference'!$C$79</f>
        <v>16560</v>
      </c>
      <c r="X30" s="241" t="s">
        <v>151</v>
      </c>
    </row>
    <row r="31" spans="1:24" ht="19.5" thickBot="1">
      <c r="B31" s="159"/>
      <c r="C31" s="14"/>
      <c r="D31" s="14"/>
      <c r="E31" s="15"/>
      <c r="F31" s="16"/>
      <c r="G31" s="14"/>
      <c r="X31" s="160"/>
    </row>
    <row r="32" spans="1:24" ht="24" thickBot="1">
      <c r="B32" s="67" t="s">
        <v>178</v>
      </c>
      <c r="C32" s="237" t="s">
        <v>153</v>
      </c>
      <c r="D32" s="69"/>
      <c r="E32" s="70"/>
      <c r="F32" s="68"/>
      <c r="G32" s="71"/>
      <c r="H32" s="68" t="s">
        <v>146</v>
      </c>
      <c r="I32" s="141">
        <f>ROUNDDOWN(I51,0)</f>
        <v>12354</v>
      </c>
      <c r="J32" s="72" t="s">
        <v>147</v>
      </c>
      <c r="L32" s="67" t="s">
        <v>179</v>
      </c>
      <c r="M32" s="237" t="s">
        <v>155</v>
      </c>
      <c r="N32" s="69"/>
      <c r="O32" s="70"/>
      <c r="P32" s="239"/>
      <c r="Q32" s="71"/>
      <c r="R32" s="68" t="s">
        <v>146</v>
      </c>
      <c r="S32" s="141">
        <f>ROUNDDOWN(S38,0)</f>
        <v>180</v>
      </c>
      <c r="T32" s="72" t="s">
        <v>147</v>
      </c>
      <c r="V32" s="288" t="s">
        <v>156</v>
      </c>
      <c r="W32" s="289"/>
      <c r="X32" s="290"/>
    </row>
    <row r="33" spans="2:24" ht="18.75">
      <c r="B33" s="159"/>
      <c r="C33" s="14"/>
      <c r="D33" s="14"/>
      <c r="E33" s="15"/>
      <c r="F33" s="16"/>
      <c r="G33" s="14"/>
      <c r="L33" s="11"/>
      <c r="M33" s="14"/>
      <c r="N33" s="14"/>
      <c r="O33" s="15"/>
      <c r="P33" s="16"/>
      <c r="Q33" s="14"/>
      <c r="X33" s="160"/>
    </row>
    <row r="34" spans="2:24" ht="18.75">
      <c r="B34" s="161" t="s">
        <v>157</v>
      </c>
      <c r="C34" s="14"/>
      <c r="D34" s="14"/>
      <c r="E34" s="15"/>
      <c r="F34" s="16"/>
      <c r="G34" s="14"/>
      <c r="H34" s="17" t="s">
        <v>158</v>
      </c>
      <c r="L34" s="17" t="s">
        <v>157</v>
      </c>
      <c r="M34" s="14"/>
      <c r="N34" s="14"/>
      <c r="O34" s="15"/>
      <c r="P34" s="16"/>
      <c r="Q34" s="14"/>
      <c r="R34" s="17" t="s">
        <v>158</v>
      </c>
      <c r="V34" s="17" t="s">
        <v>156</v>
      </c>
      <c r="X34" s="160"/>
    </row>
    <row r="35" spans="2:24" ht="23.25">
      <c r="B35" s="162" t="s">
        <v>180</v>
      </c>
      <c r="C35" s="146"/>
      <c r="D35" s="144" t="s">
        <v>160</v>
      </c>
      <c r="E35" s="147" t="s">
        <v>161</v>
      </c>
      <c r="F35" s="144" t="s">
        <v>162</v>
      </c>
      <c r="G35" s="18"/>
      <c r="H35" s="145" t="s">
        <v>178</v>
      </c>
      <c r="I35" s="144" t="s">
        <v>163</v>
      </c>
      <c r="J35" s="148" t="s">
        <v>164</v>
      </c>
      <c r="L35" s="143" t="s">
        <v>181</v>
      </c>
      <c r="M35" s="146"/>
      <c r="N35" s="144" t="s">
        <v>160</v>
      </c>
      <c r="O35" s="147" t="s">
        <v>161</v>
      </c>
      <c r="P35" s="144" t="s">
        <v>162</v>
      </c>
      <c r="Q35" s="18"/>
      <c r="R35" s="145" t="s">
        <v>179</v>
      </c>
      <c r="S35" s="144" t="s">
        <v>163</v>
      </c>
      <c r="T35" s="148" t="s">
        <v>164</v>
      </c>
      <c r="V35" s="143" t="s">
        <v>19</v>
      </c>
      <c r="W35" s="148" t="s">
        <v>166</v>
      </c>
      <c r="X35" s="163" t="s">
        <v>164</v>
      </c>
    </row>
    <row r="36" spans="2:24">
      <c r="B36" s="164" t="s">
        <v>167</v>
      </c>
      <c r="C36" s="178">
        <v>43873</v>
      </c>
      <c r="D36" s="157">
        <f>(C36+(365*2))-$C$3</f>
        <v>406</v>
      </c>
      <c r="E36" s="152">
        <v>198</v>
      </c>
      <c r="F36" s="108">
        <f t="shared" ref="F36:F48" si="10">MIN($C$5/365, (D36/365))</f>
        <v>1.1123287671232878</v>
      </c>
      <c r="H36" s="144" t="s">
        <v>168</v>
      </c>
      <c r="I36" s="147">
        <f>Parameter!$C$18*(Parameter!$C$17/Parameter!$C$4-1)</f>
        <v>1.9310126823253633</v>
      </c>
      <c r="J36" s="144" t="s">
        <v>169</v>
      </c>
      <c r="L36" s="151" t="s">
        <v>167</v>
      </c>
      <c r="M36" s="277">
        <v>44061</v>
      </c>
      <c r="N36" s="157">
        <f>(M36+(365*2))-$C$3</f>
        <v>594</v>
      </c>
      <c r="O36" s="152">
        <v>212</v>
      </c>
      <c r="P36" s="108">
        <f>MIN($C$5/365, (N36/365))</f>
        <v>1.4136986301369863</v>
      </c>
      <c r="Q36" s="11"/>
      <c r="R36" s="144" t="s">
        <v>168</v>
      </c>
      <c r="S36" s="147">
        <f>Parameter!$C$18*(Parameter!$C$17/Parameter!$C$4-1)</f>
        <v>1.9310126823253633</v>
      </c>
      <c r="T36" s="144" t="s">
        <v>169</v>
      </c>
      <c r="V36" s="151" t="s">
        <v>170</v>
      </c>
      <c r="W36" s="215">
        <v>44394</v>
      </c>
      <c r="X36" s="165" t="s">
        <v>171</v>
      </c>
    </row>
    <row r="37" spans="2:24">
      <c r="B37" s="164" t="s">
        <v>167</v>
      </c>
      <c r="C37" s="178">
        <v>43877</v>
      </c>
      <c r="D37" s="157">
        <f t="shared" ref="D37:D48" si="11">(C37+(365*2))-$C$3</f>
        <v>410</v>
      </c>
      <c r="E37" s="152">
        <v>75</v>
      </c>
      <c r="F37" s="108">
        <f t="shared" si="10"/>
        <v>1.1232876712328768</v>
      </c>
      <c r="H37" s="142">
        <f t="shared" ref="H37:H48" si="12">C36</f>
        <v>43873</v>
      </c>
      <c r="I37" s="149">
        <f>MAX(0,$I$14*E36*Parameter!$C$6*Parameter!$C$5*Parameter!$C$7*Parameter!$C$8*Parameter!$C$9*Parameter!$C$19*F36)</f>
        <v>132.97238231357861</v>
      </c>
      <c r="J37" s="150" t="s">
        <v>169</v>
      </c>
      <c r="L37" s="285" t="s">
        <v>176</v>
      </c>
      <c r="M37" s="285"/>
      <c r="N37" s="285"/>
      <c r="O37" s="286">
        <f>SUM(O36:O36)</f>
        <v>212</v>
      </c>
      <c r="P37" s="287"/>
      <c r="Q37" s="11"/>
      <c r="R37" s="142">
        <f>M36</f>
        <v>44061</v>
      </c>
      <c r="S37" s="149">
        <f>MAX(0,$S$14*O36*Parameter!$C$6*Parameter!$C$5*Parameter!$C$7*Parameter!$C$8*Parameter!$C$9*Parameter!$C$19*P36)</f>
        <v>180.94883373198726</v>
      </c>
      <c r="T37" s="150" t="s">
        <v>169</v>
      </c>
      <c r="V37" s="151" t="s">
        <v>172</v>
      </c>
      <c r="W37" s="152">
        <f>(W36/365)*$C$5</f>
        <v>62759.736986301366</v>
      </c>
      <c r="X37" s="165" t="s">
        <v>173</v>
      </c>
    </row>
    <row r="38" spans="2:24">
      <c r="B38" s="164" t="s">
        <v>167</v>
      </c>
      <c r="C38" s="178">
        <v>43880</v>
      </c>
      <c r="D38" s="157">
        <f t="shared" si="11"/>
        <v>413</v>
      </c>
      <c r="E38" s="152">
        <v>318</v>
      </c>
      <c r="F38" s="108">
        <f t="shared" si="10"/>
        <v>1.1315068493150684</v>
      </c>
      <c r="H38" s="142">
        <f t="shared" si="12"/>
        <v>43877</v>
      </c>
      <c r="I38" s="149">
        <f>MAX(0,$I$14*E37*Parameter!$C$6*Parameter!$C$5*Parameter!$C$7*Parameter!$C$8*Parameter!$C$9*Parameter!$C$19*F37)</f>
        <v>50.864566305201549</v>
      </c>
      <c r="J38" s="150" t="s">
        <v>169</v>
      </c>
      <c r="L38" s="285"/>
      <c r="M38" s="285"/>
      <c r="N38" s="285"/>
      <c r="O38" s="286"/>
      <c r="P38" s="287"/>
      <c r="Q38" s="11"/>
      <c r="R38" s="144" t="s">
        <v>177</v>
      </c>
      <c r="S38" s="238">
        <f>SUM(S37:S37)</f>
        <v>180.94883373198726</v>
      </c>
      <c r="T38" s="150" t="s">
        <v>169</v>
      </c>
      <c r="V38" s="151" t="s">
        <v>174</v>
      </c>
      <c r="W38" s="154">
        <f>D30</f>
        <v>12534</v>
      </c>
      <c r="X38" s="165" t="s">
        <v>173</v>
      </c>
    </row>
    <row r="39" spans="2:24">
      <c r="B39" s="164" t="s">
        <v>167</v>
      </c>
      <c r="C39" s="178">
        <v>43881</v>
      </c>
      <c r="D39" s="157">
        <f t="shared" si="11"/>
        <v>414</v>
      </c>
      <c r="E39" s="152">
        <v>238</v>
      </c>
      <c r="F39" s="108">
        <f t="shared" si="10"/>
        <v>1.1342465753424658</v>
      </c>
      <c r="H39" s="142">
        <f t="shared" si="12"/>
        <v>43880</v>
      </c>
      <c r="I39" s="149">
        <f>MAX(0,$I$14*E38*Parameter!$C$6*Parameter!$C$5*Parameter!$C$7*Parameter!$C$8*Parameter!$C$9*Parameter!$C$19*F38)</f>
        <v>217.24380328869395</v>
      </c>
      <c r="J39" s="150" t="s">
        <v>169</v>
      </c>
      <c r="Q39" s="11"/>
      <c r="V39" s="155" t="s">
        <v>175</v>
      </c>
      <c r="W39" s="156">
        <f>(W37-W38)/W37</f>
        <v>0.80028596992470169</v>
      </c>
      <c r="X39" s="166" t="str">
        <f>IF(W39&lt;100%,"Less than expected","More than expected")</f>
        <v>Less than expected</v>
      </c>
    </row>
    <row r="40" spans="2:24">
      <c r="B40" s="164" t="s">
        <v>167</v>
      </c>
      <c r="C40" s="178">
        <v>43882</v>
      </c>
      <c r="D40" s="157">
        <f t="shared" si="11"/>
        <v>415</v>
      </c>
      <c r="E40" s="152">
        <v>1209</v>
      </c>
      <c r="F40" s="108">
        <f t="shared" si="10"/>
        <v>1.1369863013698631</v>
      </c>
      <c r="H40" s="142">
        <f t="shared" si="12"/>
        <v>43881</v>
      </c>
      <c r="I40" s="149">
        <f>MAX(0,$I$14*E39*Parameter!$C$6*Parameter!$C$5*Parameter!$C$7*Parameter!$C$8*Parameter!$C$9*Parameter!$C$19*F39)</f>
        <v>162.98495763200384</v>
      </c>
      <c r="J40" s="150" t="s">
        <v>169</v>
      </c>
      <c r="L40" s="153"/>
      <c r="M40" s="243"/>
      <c r="N40" s="244"/>
      <c r="O40" s="107"/>
      <c r="P40" s="245"/>
      <c r="Q40" s="11"/>
      <c r="R40" s="246"/>
      <c r="S40" s="247"/>
      <c r="T40" s="235"/>
      <c r="V40" s="153"/>
      <c r="W40" s="107"/>
      <c r="X40" s="167"/>
    </row>
    <row r="41" spans="2:24">
      <c r="B41" s="164" t="s">
        <v>167</v>
      </c>
      <c r="C41" s="178">
        <v>43883</v>
      </c>
      <c r="D41" s="157">
        <f t="shared" si="11"/>
        <v>416</v>
      </c>
      <c r="E41" s="152">
        <v>1280</v>
      </c>
      <c r="F41" s="108">
        <f t="shared" si="10"/>
        <v>1.1397260273972603</v>
      </c>
      <c r="H41" s="142">
        <f t="shared" si="12"/>
        <v>43882</v>
      </c>
      <c r="I41" s="149">
        <f>MAX(0,$I$14*E40*Parameter!$C$6*Parameter!$C$5*Parameter!$C$7*Parameter!$C$8*Parameter!$C$9*Parameter!$C$19*F40)</f>
        <v>829.93603821594468</v>
      </c>
      <c r="J41" s="150" t="s">
        <v>169</v>
      </c>
      <c r="L41" s="153"/>
      <c r="M41" s="243"/>
      <c r="N41" s="244"/>
      <c r="O41" s="107"/>
      <c r="P41" s="245"/>
      <c r="Q41" s="11"/>
      <c r="R41" s="246"/>
      <c r="S41" s="247"/>
      <c r="T41" s="235"/>
      <c r="X41" s="160"/>
    </row>
    <row r="42" spans="2:24">
      <c r="B42" s="164" t="s">
        <v>167</v>
      </c>
      <c r="C42" s="178">
        <v>43884</v>
      </c>
      <c r="D42" s="157">
        <f t="shared" si="11"/>
        <v>417</v>
      </c>
      <c r="E42" s="152">
        <v>2007</v>
      </c>
      <c r="F42" s="108">
        <f t="shared" si="10"/>
        <v>1.1424657534246576</v>
      </c>
      <c r="H42" s="142">
        <f t="shared" si="12"/>
        <v>43883</v>
      </c>
      <c r="I42" s="149">
        <f>MAX(0,$I$14*E41*Parameter!$C$6*Parameter!$C$5*Parameter!$C$7*Parameter!$C$8*Parameter!$C$9*Parameter!$C$19*F41)</f>
        <v>880.79233385995838</v>
      </c>
      <c r="J42" s="150" t="s">
        <v>169</v>
      </c>
      <c r="Q42" s="11"/>
      <c r="R42" s="246"/>
      <c r="S42" s="247"/>
      <c r="T42" s="235"/>
      <c r="X42" s="160"/>
    </row>
    <row r="43" spans="2:24">
      <c r="B43" s="164" t="s">
        <v>167</v>
      </c>
      <c r="C43" s="178">
        <v>43885</v>
      </c>
      <c r="D43" s="157">
        <f t="shared" si="11"/>
        <v>418</v>
      </c>
      <c r="E43" s="152">
        <v>980</v>
      </c>
      <c r="F43" s="108">
        <f t="shared" si="10"/>
        <v>1.1452054794520548</v>
      </c>
      <c r="H43" s="142">
        <f t="shared" si="12"/>
        <v>43884</v>
      </c>
      <c r="I43" s="149">
        <f>MAX(0,$I$14*E42*Parameter!$C$6*Parameter!$C$5*Parameter!$C$7*Parameter!$C$8*Parameter!$C$9*Parameter!$C$19*F42)</f>
        <v>1384.3746981327797</v>
      </c>
      <c r="J43" s="150" t="s">
        <v>169</v>
      </c>
      <c r="Q43" s="11"/>
      <c r="R43" s="246"/>
      <c r="S43" s="247"/>
      <c r="T43" s="235"/>
      <c r="X43" s="160"/>
    </row>
    <row r="44" spans="2:24">
      <c r="B44" s="164" t="s">
        <v>167</v>
      </c>
      <c r="C44" s="178">
        <v>43886</v>
      </c>
      <c r="D44" s="157">
        <f t="shared" si="11"/>
        <v>419</v>
      </c>
      <c r="E44" s="152">
        <v>1639</v>
      </c>
      <c r="F44" s="108">
        <f t="shared" si="10"/>
        <v>1.1479452054794521</v>
      </c>
      <c r="H44" s="142">
        <f t="shared" si="12"/>
        <v>43885</v>
      </c>
      <c r="I44" s="149">
        <f>MAX(0,$I$14*E43*Parameter!$C$6*Parameter!$C$5*Parameter!$C$7*Parameter!$C$8*Parameter!$C$9*Parameter!$C$19*F43)</f>
        <v>677.59872979716295</v>
      </c>
      <c r="J44" s="150" t="s">
        <v>169</v>
      </c>
      <c r="L44" s="153"/>
      <c r="M44" s="243"/>
      <c r="N44" s="244"/>
      <c r="O44" s="107"/>
      <c r="P44" s="245"/>
      <c r="Q44" s="11"/>
      <c r="R44" s="246"/>
      <c r="S44" s="247"/>
      <c r="T44" s="235"/>
      <c r="X44" s="160"/>
    </row>
    <row r="45" spans="2:24">
      <c r="B45" s="164" t="s">
        <v>167</v>
      </c>
      <c r="C45" s="178">
        <v>43887</v>
      </c>
      <c r="D45" s="157">
        <f t="shared" si="11"/>
        <v>420</v>
      </c>
      <c r="E45" s="152">
        <v>1063</v>
      </c>
      <c r="F45" s="108">
        <f t="shared" si="10"/>
        <v>1.1506849315068493</v>
      </c>
      <c r="H45" s="142">
        <f t="shared" si="12"/>
        <v>43886</v>
      </c>
      <c r="I45" s="149">
        <f>MAX(0,$I$14*E44*Parameter!$C$6*Parameter!$C$5*Parameter!$C$7*Parameter!$C$8*Parameter!$C$9*Parameter!$C$19*F44)</f>
        <v>1135.9604269593633</v>
      </c>
      <c r="J45" s="150" t="s">
        <v>169</v>
      </c>
      <c r="L45" s="153"/>
      <c r="M45" s="243"/>
      <c r="N45" s="244"/>
      <c r="O45" s="107"/>
      <c r="P45" s="245"/>
      <c r="Q45" s="11"/>
      <c r="R45" s="246"/>
      <c r="S45" s="247"/>
      <c r="T45" s="235"/>
      <c r="X45" s="160"/>
    </row>
    <row r="46" spans="2:24">
      <c r="B46" s="164" t="s">
        <v>167</v>
      </c>
      <c r="C46" s="178">
        <v>43888</v>
      </c>
      <c r="D46" s="157">
        <f t="shared" si="11"/>
        <v>421</v>
      </c>
      <c r="E46" s="152">
        <v>1659</v>
      </c>
      <c r="F46" s="108">
        <f t="shared" si="10"/>
        <v>1.1534246575342466</v>
      </c>
      <c r="H46" s="142">
        <f t="shared" si="12"/>
        <v>43887</v>
      </c>
      <c r="I46" s="149">
        <f>MAX(0,$I$14*E45*Parameter!$C$6*Parameter!$C$5*Parameter!$C$7*Parameter!$C$8*Parameter!$C$9*Parameter!$C$19*F45)</f>
        <v>738.50387878439938</v>
      </c>
      <c r="J46" s="150" t="s">
        <v>169</v>
      </c>
      <c r="Q46" s="11"/>
      <c r="R46" s="246"/>
      <c r="S46" s="247"/>
      <c r="T46" s="235"/>
      <c r="X46" s="160"/>
    </row>
    <row r="47" spans="2:24">
      <c r="B47" s="164" t="s">
        <v>167</v>
      </c>
      <c r="C47" s="178">
        <v>43889</v>
      </c>
      <c r="D47" s="157">
        <f t="shared" si="11"/>
        <v>422</v>
      </c>
      <c r="E47" s="152">
        <v>1727</v>
      </c>
      <c r="F47" s="108">
        <f t="shared" si="10"/>
        <v>1.1561643835616437</v>
      </c>
      <c r="H47" s="142">
        <f t="shared" si="12"/>
        <v>43888</v>
      </c>
      <c r="I47" s="149">
        <f>MAX(0,$I$14*E46*Parameter!$C$6*Parameter!$C$5*Parameter!$C$7*Parameter!$C$8*Parameter!$C$9*Parameter!$C$19*F46)</f>
        <v>1155.310465874428</v>
      </c>
      <c r="J47" s="150" t="s">
        <v>169</v>
      </c>
      <c r="Q47" s="11"/>
      <c r="V47" s="153"/>
      <c r="W47" s="107"/>
      <c r="X47" s="167"/>
    </row>
    <row r="48" spans="2:24">
      <c r="B48" s="164" t="s">
        <v>167</v>
      </c>
      <c r="C48" s="178">
        <v>43890</v>
      </c>
      <c r="D48" s="157">
        <f t="shared" si="11"/>
        <v>423</v>
      </c>
      <c r="E48" s="152">
        <v>905</v>
      </c>
      <c r="F48" s="108">
        <f t="shared" si="10"/>
        <v>1.1589041095890411</v>
      </c>
      <c r="H48" s="142">
        <f t="shared" si="12"/>
        <v>43889</v>
      </c>
      <c r="I48" s="149">
        <f>MAX(0,$I$14*E47*Parameter!$C$6*Parameter!$C$5*Parameter!$C$7*Parameter!$C$8*Parameter!$C$9*Parameter!$C$19*F47)</f>
        <v>1205.5216499457904</v>
      </c>
      <c r="J48" s="150" t="s">
        <v>169</v>
      </c>
      <c r="V48" s="153"/>
      <c r="W48" s="107"/>
      <c r="X48" s="167"/>
    </row>
    <row r="49" spans="2:24">
      <c r="B49" s="151" t="s">
        <v>167</v>
      </c>
      <c r="C49" s="248">
        <v>43891</v>
      </c>
      <c r="D49" s="157">
        <f>(C49+(365*2))-$C$3</f>
        <v>424</v>
      </c>
      <c r="E49" s="152">
        <v>4490</v>
      </c>
      <c r="F49" s="108">
        <f>MIN($C$5/365, (D49/365))</f>
        <v>1.1616438356164382</v>
      </c>
      <c r="H49" s="142">
        <f t="shared" ref="H49:H50" si="13">C48</f>
        <v>43890</v>
      </c>
      <c r="I49" s="149">
        <f>MAX(0,$I$14*E48*Parameter!$C$6*Parameter!$C$5*Parameter!$C$7*Parameter!$C$8*Parameter!$C$9*Parameter!$C$19*F48)</f>
        <v>633.22663252441407</v>
      </c>
      <c r="J49" s="150" t="s">
        <v>169</v>
      </c>
      <c r="V49" s="153"/>
      <c r="W49" s="107"/>
      <c r="X49" s="167"/>
    </row>
    <row r="50" spans="2:24">
      <c r="B50" s="301" t="s">
        <v>176</v>
      </c>
      <c r="C50" s="294"/>
      <c r="D50" s="295"/>
      <c r="E50" s="299">
        <f>SUM(E36:E49)</f>
        <v>17788</v>
      </c>
      <c r="F50" s="291"/>
      <c r="H50" s="142">
        <f t="shared" si="13"/>
        <v>43891</v>
      </c>
      <c r="I50" s="149">
        <f>MAX(0,$I$14*E49*Parameter!$C$6*Parameter!$C$5*Parameter!$C$7*Parameter!$C$8*Parameter!$C$9*Parameter!$C$19*F49)</f>
        <v>3149.0707885915604</v>
      </c>
      <c r="J50" s="150" t="s">
        <v>169</v>
      </c>
      <c r="V50" s="153"/>
      <c r="W50" s="107"/>
      <c r="X50" s="167"/>
    </row>
    <row r="51" spans="2:24" ht="15.75" thickBot="1">
      <c r="B51" s="302"/>
      <c r="C51" s="303"/>
      <c r="D51" s="304"/>
      <c r="E51" s="305"/>
      <c r="F51" s="306"/>
      <c r="H51" s="144" t="s">
        <v>177</v>
      </c>
      <c r="I51" s="238">
        <f>SUM(I37:I50)</f>
        <v>12354.36135222528</v>
      </c>
      <c r="J51" s="150" t="s">
        <v>169</v>
      </c>
      <c r="V51" s="153"/>
      <c r="W51" s="107"/>
      <c r="X51" s="167"/>
    </row>
    <row r="52" spans="2:24" ht="15.75" thickBot="1">
      <c r="B52" s="249"/>
      <c r="C52" s="250"/>
      <c r="D52" s="168"/>
      <c r="E52" s="168"/>
      <c r="F52" s="168"/>
      <c r="G52" s="168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3"/>
    </row>
    <row r="53" spans="2:24" ht="15.75" thickBot="1"/>
    <row r="54" spans="2:24" ht="24" thickBot="1">
      <c r="B54" s="174" t="s">
        <v>21</v>
      </c>
      <c r="C54" s="158" t="s">
        <v>146</v>
      </c>
      <c r="D54" s="175">
        <f>I56+S56</f>
        <v>12412</v>
      </c>
      <c r="E54" s="176" t="s">
        <v>147</v>
      </c>
      <c r="F54" s="158" t="str">
        <f>X63</f>
        <v>Less than expected</v>
      </c>
      <c r="G54" s="177"/>
      <c r="H54" s="177"/>
      <c r="I54" s="175">
        <f>E78+O98</f>
        <v>18000</v>
      </c>
      <c r="J54" s="177" t="s">
        <v>148</v>
      </c>
      <c r="K54" s="177"/>
      <c r="L54" s="177"/>
      <c r="M54" s="186">
        <v>0</v>
      </c>
      <c r="N54" s="177" t="s">
        <v>149</v>
      </c>
      <c r="O54" s="177"/>
      <c r="P54" s="177"/>
      <c r="Q54" s="177"/>
      <c r="R54" s="177"/>
      <c r="S54" s="175">
        <f>I54-M54</f>
        <v>18000</v>
      </c>
      <c r="T54" s="177" t="s">
        <v>150</v>
      </c>
      <c r="U54" s="177"/>
      <c r="V54" s="177"/>
      <c r="W54" s="242">
        <f>S54*'MR Reference'!$C$79</f>
        <v>16560</v>
      </c>
      <c r="X54" s="241" t="s">
        <v>151</v>
      </c>
    </row>
    <row r="55" spans="2:24" ht="19.5" thickBot="1">
      <c r="B55" s="159"/>
      <c r="C55" s="14"/>
      <c r="D55" s="14"/>
      <c r="E55" s="15"/>
      <c r="F55" s="16"/>
      <c r="G55" s="14"/>
      <c r="X55" s="160"/>
    </row>
    <row r="56" spans="2:24" ht="24" thickBot="1">
      <c r="B56" s="67" t="s">
        <v>182</v>
      </c>
      <c r="C56" s="237" t="s">
        <v>153</v>
      </c>
      <c r="D56" s="69"/>
      <c r="E56" s="70"/>
      <c r="F56" s="68"/>
      <c r="G56" s="71"/>
      <c r="H56" s="68" t="s">
        <v>146</v>
      </c>
      <c r="I56" s="141">
        <f>ROUNDDOWN(I79,0)</f>
        <v>12106</v>
      </c>
      <c r="J56" s="72" t="s">
        <v>147</v>
      </c>
      <c r="L56" s="67" t="s">
        <v>183</v>
      </c>
      <c r="M56" s="237" t="s">
        <v>155</v>
      </c>
      <c r="N56" s="69"/>
      <c r="O56" s="70"/>
      <c r="P56" s="239"/>
      <c r="Q56" s="71"/>
      <c r="R56" s="68" t="s">
        <v>146</v>
      </c>
      <c r="S56" s="141">
        <f>ROUNDDOWN(S99,0)</f>
        <v>306</v>
      </c>
      <c r="T56" s="72" t="s">
        <v>147</v>
      </c>
      <c r="V56" s="288" t="s">
        <v>156</v>
      </c>
      <c r="W56" s="289"/>
      <c r="X56" s="290"/>
    </row>
    <row r="57" spans="2:24" ht="18.75">
      <c r="B57" s="159"/>
      <c r="C57" s="14"/>
      <c r="D57" s="14"/>
      <c r="E57" s="15"/>
      <c r="F57" s="16"/>
      <c r="G57" s="14"/>
      <c r="L57" s="11"/>
      <c r="M57" s="14"/>
      <c r="N57" s="14"/>
      <c r="O57" s="15"/>
      <c r="P57" s="16"/>
      <c r="Q57" s="14"/>
      <c r="X57" s="160"/>
    </row>
    <row r="58" spans="2:24" ht="18.75">
      <c r="B58" s="161" t="s">
        <v>157</v>
      </c>
      <c r="C58" s="14"/>
      <c r="D58" s="14"/>
      <c r="E58" s="15"/>
      <c r="F58" s="16"/>
      <c r="G58" s="14"/>
      <c r="H58" s="17" t="s">
        <v>158</v>
      </c>
      <c r="L58" s="17" t="s">
        <v>157</v>
      </c>
      <c r="M58" s="14"/>
      <c r="N58" s="14"/>
      <c r="O58" s="15"/>
      <c r="P58" s="16"/>
      <c r="Q58" s="14"/>
      <c r="R58" s="17" t="s">
        <v>158</v>
      </c>
      <c r="V58" s="17" t="s">
        <v>156</v>
      </c>
      <c r="X58" s="160"/>
    </row>
    <row r="59" spans="2:24" ht="23.25">
      <c r="B59" s="162" t="s">
        <v>184</v>
      </c>
      <c r="C59" s="146"/>
      <c r="D59" s="144" t="s">
        <v>160</v>
      </c>
      <c r="E59" s="147" t="s">
        <v>161</v>
      </c>
      <c r="F59" s="144" t="s">
        <v>162</v>
      </c>
      <c r="G59" s="18"/>
      <c r="H59" s="145" t="s">
        <v>182</v>
      </c>
      <c r="I59" s="144" t="s">
        <v>163</v>
      </c>
      <c r="J59" s="148" t="s">
        <v>164</v>
      </c>
      <c r="L59" s="143" t="s">
        <v>185</v>
      </c>
      <c r="M59" s="146"/>
      <c r="N59" s="144" t="s">
        <v>160</v>
      </c>
      <c r="O59" s="147" t="s">
        <v>161</v>
      </c>
      <c r="P59" s="144" t="s">
        <v>162</v>
      </c>
      <c r="Q59" s="18"/>
      <c r="R59" s="145" t="s">
        <v>183</v>
      </c>
      <c r="S59" s="144" t="s">
        <v>163</v>
      </c>
      <c r="T59" s="148" t="s">
        <v>164</v>
      </c>
      <c r="V59" s="143" t="s">
        <v>186</v>
      </c>
      <c r="W59" s="148" t="s">
        <v>166</v>
      </c>
      <c r="X59" s="163" t="s">
        <v>164</v>
      </c>
    </row>
    <row r="60" spans="2:24">
      <c r="B60" s="164" t="s">
        <v>167</v>
      </c>
      <c r="C60" s="178">
        <v>43872</v>
      </c>
      <c r="D60" s="157">
        <f>(C60+(365*2))-$C$3</f>
        <v>405</v>
      </c>
      <c r="E60" s="152">
        <v>319</v>
      </c>
      <c r="F60" s="108">
        <f t="shared" ref="F60:F77" si="14">MIN($C$5/365, (D60/365))</f>
        <v>1.1095890410958904</v>
      </c>
      <c r="H60" s="144" t="s">
        <v>168</v>
      </c>
      <c r="I60" s="147">
        <f>Parameter!$C$18*(Parameter!$C$17/Parameter!$C$4-1)</f>
        <v>1.9310126823253633</v>
      </c>
      <c r="J60" s="144" t="s">
        <v>169</v>
      </c>
      <c r="L60" s="151" t="s">
        <v>167</v>
      </c>
      <c r="M60" s="277">
        <v>43897</v>
      </c>
      <c r="N60" s="157">
        <f>(M60+(365*2))-$C$3</f>
        <v>430</v>
      </c>
      <c r="O60" s="152">
        <v>1</v>
      </c>
      <c r="P60" s="108">
        <f>MIN($C$5/365, (N60/365))</f>
        <v>1.178082191780822</v>
      </c>
      <c r="Q60" s="11"/>
      <c r="R60" s="144" t="s">
        <v>168</v>
      </c>
      <c r="S60" s="147">
        <f>Parameter!$C$18*(Parameter!$C$17/Parameter!$C$4-1)</f>
        <v>1.9310126823253633</v>
      </c>
      <c r="T60" s="144" t="s">
        <v>169</v>
      </c>
      <c r="V60" s="203" t="s">
        <v>170</v>
      </c>
      <c r="W60" s="215">
        <v>44394</v>
      </c>
      <c r="X60" s="205" t="s">
        <v>171</v>
      </c>
    </row>
    <row r="61" spans="2:24">
      <c r="B61" s="164" t="s">
        <v>167</v>
      </c>
      <c r="C61" s="178">
        <v>43873</v>
      </c>
      <c r="D61" s="157">
        <f t="shared" ref="D61:D77" si="15">(C61+(365*2))-$C$3</f>
        <v>406</v>
      </c>
      <c r="E61" s="152">
        <v>218</v>
      </c>
      <c r="F61" s="108">
        <f t="shared" si="14"/>
        <v>1.1123287671232878</v>
      </c>
      <c r="H61" s="142">
        <f t="shared" ref="H61" si="16">C60</f>
        <v>43872</v>
      </c>
      <c r="I61" s="149">
        <f>MAX(0,$I$14*E60*Parameter!$C$6*Parameter!$C$5*Parameter!$C$7*Parameter!$C$8*Parameter!$C$9*Parameter!$C$19*F60)</f>
        <v>213.70561443253703</v>
      </c>
      <c r="J61" s="150" t="s">
        <v>187</v>
      </c>
      <c r="L61" s="151" t="s">
        <v>167</v>
      </c>
      <c r="M61" s="277">
        <v>43934</v>
      </c>
      <c r="N61" s="157">
        <f>(M61+(365*2))-$C$3</f>
        <v>467</v>
      </c>
      <c r="O61" s="152">
        <v>4</v>
      </c>
      <c r="P61" s="108">
        <f>MIN($C$5/365, (N61/365))</f>
        <v>1.2794520547945205</v>
      </c>
      <c r="Q61" s="11"/>
      <c r="R61" s="142">
        <f>M60</f>
        <v>43897</v>
      </c>
      <c r="S61" s="149">
        <f>MAX(0,$S$14*O60*Parameter!$C$6*Parameter!$C$5*Parameter!$C$7*Parameter!$C$8*Parameter!$C$9*Parameter!$C$19*P60)</f>
        <v>0.71127686215403785</v>
      </c>
      <c r="T61" s="150" t="s">
        <v>169</v>
      </c>
      <c r="V61" s="151" t="s">
        <v>172</v>
      </c>
      <c r="W61" s="152">
        <f>(W60/365)*$C$5</f>
        <v>62759.736986301366</v>
      </c>
      <c r="X61" s="165" t="s">
        <v>173</v>
      </c>
    </row>
    <row r="62" spans="2:24">
      <c r="B62" s="164" t="s">
        <v>167</v>
      </c>
      <c r="C62" s="178">
        <v>43874</v>
      </c>
      <c r="D62" s="157">
        <f t="shared" si="15"/>
        <v>407</v>
      </c>
      <c r="E62" s="152">
        <v>180</v>
      </c>
      <c r="F62" s="108">
        <f t="shared" si="14"/>
        <v>1.1150684931506849</v>
      </c>
      <c r="H62" s="142">
        <f t="shared" ref="H62:H78" si="17">C61</f>
        <v>43873</v>
      </c>
      <c r="I62" s="149">
        <f>MAX(0,$I$14*E61*Parameter!$C$6*Parameter!$C$5*Parameter!$C$7*Parameter!$C$8*Parameter!$C$9*Parameter!$C$19*F61)</f>
        <v>146.40393608262698</v>
      </c>
      <c r="J62" s="150" t="s">
        <v>187</v>
      </c>
      <c r="L62" s="151" t="s">
        <v>167</v>
      </c>
      <c r="M62" s="278">
        <v>43936</v>
      </c>
      <c r="N62" s="157">
        <f t="shared" ref="N62:N97" si="18">(M62+(365*2))-$C$3</f>
        <v>469</v>
      </c>
      <c r="O62" s="152">
        <v>1</v>
      </c>
      <c r="P62" s="108">
        <f t="shared" ref="P62:P97" si="19">MIN($C$5/365, (N62/365))</f>
        <v>1.284931506849315</v>
      </c>
      <c r="Q62" s="11"/>
      <c r="R62" s="142">
        <f>M61</f>
        <v>43934</v>
      </c>
      <c r="S62" s="149">
        <f>MAX(0,$S$14*O61*Parameter!$C$6*Parameter!$C$5*Parameter!$C$7*Parameter!$C$8*Parameter!$C$9*Parameter!$C$19*P61)</f>
        <v>3.0899190197761457</v>
      </c>
      <c r="T62" s="150" t="s">
        <v>169</v>
      </c>
      <c r="V62" s="151" t="s">
        <v>174</v>
      </c>
      <c r="W62" s="154">
        <f>D54</f>
        <v>12412</v>
      </c>
      <c r="X62" s="165" t="s">
        <v>173</v>
      </c>
    </row>
    <row r="63" spans="2:24">
      <c r="B63" s="164" t="s">
        <v>167</v>
      </c>
      <c r="C63" s="178">
        <v>43875</v>
      </c>
      <c r="D63" s="157">
        <f t="shared" si="15"/>
        <v>408</v>
      </c>
      <c r="E63" s="152">
        <v>513</v>
      </c>
      <c r="F63" s="108">
        <f t="shared" si="14"/>
        <v>1.1178082191780823</v>
      </c>
      <c r="H63" s="142">
        <f t="shared" si="17"/>
        <v>43874</v>
      </c>
      <c r="I63" s="149">
        <f>MAX(0,$I$14*E62*Parameter!$C$6*Parameter!$C$5*Parameter!$C$7*Parameter!$C$8*Parameter!$C$9*Parameter!$C$19*F62)</f>
        <v>121.18172772419723</v>
      </c>
      <c r="J63" s="150" t="s">
        <v>187</v>
      </c>
      <c r="L63" s="151" t="s">
        <v>167</v>
      </c>
      <c r="M63" s="278">
        <v>43937</v>
      </c>
      <c r="N63" s="157">
        <f t="shared" si="18"/>
        <v>470</v>
      </c>
      <c r="O63" s="152">
        <v>2</v>
      </c>
      <c r="P63" s="108">
        <f t="shared" si="19"/>
        <v>1.2876712328767124</v>
      </c>
      <c r="Q63" s="11"/>
      <c r="R63" s="142">
        <f t="shared" ref="R63:R98" si="20">M62</f>
        <v>43936</v>
      </c>
      <c r="S63" s="149">
        <f>MAX(0,$S$14*O62*Parameter!$C$6*Parameter!$C$5*Parameter!$C$7*Parameter!$C$8*Parameter!$C$9*Parameter!$C$19*P62)</f>
        <v>0.77578801941917142</v>
      </c>
      <c r="T63" s="150" t="s">
        <v>169</v>
      </c>
      <c r="V63" s="155" t="s">
        <v>175</v>
      </c>
      <c r="W63" s="156">
        <f>(W61-W62)/W61</f>
        <v>0.80222989139184597</v>
      </c>
      <c r="X63" s="166" t="str">
        <f>IF(W63&lt;100%,"Less than expected","More than expected")</f>
        <v>Less than expected</v>
      </c>
    </row>
    <row r="64" spans="2:24">
      <c r="B64" s="164" t="s">
        <v>167</v>
      </c>
      <c r="C64" s="178">
        <v>43876</v>
      </c>
      <c r="D64" s="157">
        <f t="shared" si="15"/>
        <v>409</v>
      </c>
      <c r="E64" s="152">
        <v>1185</v>
      </c>
      <c r="F64" s="108">
        <f t="shared" si="14"/>
        <v>1.1205479452054794</v>
      </c>
      <c r="H64" s="142">
        <f t="shared" si="17"/>
        <v>43875</v>
      </c>
      <c r="I64" s="149">
        <f>MAX(0,$I$14*E63*Parameter!$C$6*Parameter!$C$5*Parameter!$C$7*Parameter!$C$8*Parameter!$C$9*Parameter!$C$19*F63)</f>
        <v>346.21649385183434</v>
      </c>
      <c r="J64" s="150" t="s">
        <v>187</v>
      </c>
      <c r="L64" s="151" t="s">
        <v>167</v>
      </c>
      <c r="M64" s="278">
        <v>43938</v>
      </c>
      <c r="N64" s="157">
        <f t="shared" si="18"/>
        <v>471</v>
      </c>
      <c r="O64" s="152">
        <v>2</v>
      </c>
      <c r="P64" s="108">
        <f t="shared" si="19"/>
        <v>1.2904109589041095</v>
      </c>
      <c r="R64" s="142">
        <f t="shared" si="20"/>
        <v>43937</v>
      </c>
      <c r="S64" s="149">
        <f>MAX(0,$S$14*O63*Parameter!$C$6*Parameter!$C$5*Parameter!$C$7*Parameter!$C$8*Parameter!$C$9*Parameter!$C$19*P63)</f>
        <v>1.554884303313478</v>
      </c>
      <c r="T64" s="150" t="s">
        <v>169</v>
      </c>
      <c r="V64" s="153"/>
      <c r="W64" s="107"/>
      <c r="X64" s="167"/>
    </row>
    <row r="65" spans="2:24">
      <c r="B65" s="164" t="s">
        <v>167</v>
      </c>
      <c r="C65" s="178">
        <v>43877</v>
      </c>
      <c r="D65" s="157">
        <f t="shared" si="15"/>
        <v>410</v>
      </c>
      <c r="E65" s="152">
        <v>879</v>
      </c>
      <c r="F65" s="108">
        <f t="shared" si="14"/>
        <v>1.1232876712328768</v>
      </c>
      <c r="H65" s="142">
        <f t="shared" si="17"/>
        <v>43876</v>
      </c>
      <c r="I65" s="149">
        <f>MAX(0,$I$14*E64*Parameter!$C$6*Parameter!$C$5*Parameter!$C$7*Parameter!$C$8*Parameter!$C$9*Parameter!$C$19*F64)</f>
        <v>801.70000092066721</v>
      </c>
      <c r="J65" s="150" t="s">
        <v>187</v>
      </c>
      <c r="L65" s="151" t="s">
        <v>167</v>
      </c>
      <c r="M65" s="278">
        <v>43941</v>
      </c>
      <c r="N65" s="157">
        <f t="shared" si="18"/>
        <v>474</v>
      </c>
      <c r="O65" s="152">
        <v>1</v>
      </c>
      <c r="P65" s="108">
        <f t="shared" si="19"/>
        <v>1.2986301369863014</v>
      </c>
      <c r="R65" s="142">
        <f t="shared" si="20"/>
        <v>43938</v>
      </c>
      <c r="S65" s="149">
        <f>MAX(0,$S$14*O64*Parameter!$C$6*Parameter!$C$5*Parameter!$C$7*Parameter!$C$8*Parameter!$C$9*Parameter!$C$19*P64)</f>
        <v>1.558192567788613</v>
      </c>
      <c r="T65" s="150" t="s">
        <v>169</v>
      </c>
      <c r="V65" s="153"/>
      <c r="W65" s="107"/>
      <c r="X65" s="167"/>
    </row>
    <row r="66" spans="2:24">
      <c r="B66" s="164" t="s">
        <v>167</v>
      </c>
      <c r="C66" s="178">
        <v>43878</v>
      </c>
      <c r="D66" s="157">
        <f t="shared" si="15"/>
        <v>411</v>
      </c>
      <c r="E66" s="152">
        <v>935</v>
      </c>
      <c r="F66" s="108">
        <f t="shared" si="14"/>
        <v>1.1260273972602739</v>
      </c>
      <c r="H66" s="142">
        <f t="shared" si="17"/>
        <v>43877</v>
      </c>
      <c r="I66" s="149">
        <f>MAX(0,$I$14*E65*Parameter!$C$6*Parameter!$C$5*Parameter!$C$7*Parameter!$C$8*Parameter!$C$9*Parameter!$C$19*F65)</f>
        <v>596.13271709696198</v>
      </c>
      <c r="J66" s="150" t="s">
        <v>187</v>
      </c>
      <c r="L66" s="151" t="s">
        <v>167</v>
      </c>
      <c r="M66" s="278">
        <v>43942</v>
      </c>
      <c r="N66" s="157">
        <f t="shared" si="18"/>
        <v>475</v>
      </c>
      <c r="O66" s="152">
        <v>1</v>
      </c>
      <c r="P66" s="108">
        <f t="shared" si="19"/>
        <v>1.3013698630136987</v>
      </c>
      <c r="R66" s="142">
        <f t="shared" si="20"/>
        <v>43941</v>
      </c>
      <c r="S66" s="149">
        <f>MAX(0,$S$14*O65*Parameter!$C$6*Parameter!$C$5*Parameter!$C$7*Parameter!$C$8*Parameter!$C$9*Parameter!$C$19*P65)</f>
        <v>0.78405868060700912</v>
      </c>
      <c r="T66" s="150" t="s">
        <v>169</v>
      </c>
      <c r="V66" s="153"/>
      <c r="W66" s="107"/>
      <c r="X66" s="167"/>
    </row>
    <row r="67" spans="2:24">
      <c r="B67" s="164" t="s">
        <v>167</v>
      </c>
      <c r="C67" s="178">
        <v>43879</v>
      </c>
      <c r="D67" s="157">
        <f t="shared" si="15"/>
        <v>412</v>
      </c>
      <c r="E67" s="152">
        <v>815</v>
      </c>
      <c r="F67" s="108">
        <f t="shared" si="14"/>
        <v>1.1287671232876713</v>
      </c>
      <c r="H67" s="142">
        <f t="shared" si="17"/>
        <v>43878</v>
      </c>
      <c r="I67" s="149">
        <f>MAX(0,$I$14*E66*Parameter!$C$6*Parameter!$C$5*Parameter!$C$7*Parameter!$C$8*Parameter!$C$9*Parameter!$C$19*F66)</f>
        <v>635.6582069136382</v>
      </c>
      <c r="J67" s="150" t="s">
        <v>187</v>
      </c>
      <c r="L67" s="151" t="s">
        <v>167</v>
      </c>
      <c r="M67" s="278">
        <v>43943</v>
      </c>
      <c r="N67" s="157">
        <f t="shared" si="18"/>
        <v>476</v>
      </c>
      <c r="O67" s="152">
        <v>1</v>
      </c>
      <c r="P67" s="108">
        <f t="shared" si="19"/>
        <v>1.3041095890410959</v>
      </c>
      <c r="R67" s="142">
        <f t="shared" si="20"/>
        <v>43942</v>
      </c>
      <c r="S67" s="149">
        <f>MAX(0,$S$14*O66*Parameter!$C$6*Parameter!$C$5*Parameter!$C$7*Parameter!$C$8*Parameter!$C$9*Parameter!$C$19*P66)</f>
        <v>0.78571281284457672</v>
      </c>
      <c r="T67" s="150" t="s">
        <v>169</v>
      </c>
      <c r="V67" s="153"/>
      <c r="W67" s="107"/>
      <c r="X67" s="167"/>
    </row>
    <row r="68" spans="2:24">
      <c r="B68" s="164" t="s">
        <v>167</v>
      </c>
      <c r="C68" s="178">
        <v>43880</v>
      </c>
      <c r="D68" s="157">
        <f t="shared" si="15"/>
        <v>413</v>
      </c>
      <c r="E68" s="152">
        <v>1252</v>
      </c>
      <c r="F68" s="108">
        <f t="shared" si="14"/>
        <v>1.1315068493150684</v>
      </c>
      <c r="H68" s="142">
        <f t="shared" si="17"/>
        <v>43879</v>
      </c>
      <c r="I68" s="149">
        <f>MAX(0,$I$14*E67*Parameter!$C$6*Parameter!$C$5*Parameter!$C$7*Parameter!$C$8*Parameter!$C$9*Parameter!$C$19*F67)</f>
        <v>555.42452273042511</v>
      </c>
      <c r="J68" s="150" t="s">
        <v>187</v>
      </c>
      <c r="L68" s="151" t="s">
        <v>167</v>
      </c>
      <c r="M68" s="278">
        <v>43944</v>
      </c>
      <c r="N68" s="157">
        <f t="shared" si="18"/>
        <v>477</v>
      </c>
      <c r="O68" s="152">
        <v>1</v>
      </c>
      <c r="P68" s="108">
        <f t="shared" si="19"/>
        <v>1.3068493150684932</v>
      </c>
      <c r="R68" s="142">
        <f t="shared" si="20"/>
        <v>43943</v>
      </c>
      <c r="S68" s="149">
        <f>MAX(0,$S$14*O67*Parameter!$C$6*Parameter!$C$5*Parameter!$C$7*Parameter!$C$8*Parameter!$C$9*Parameter!$C$19*P67)</f>
        <v>0.78736694508214422</v>
      </c>
      <c r="T68" s="150" t="s">
        <v>169</v>
      </c>
      <c r="V68" s="153"/>
      <c r="W68" s="107"/>
      <c r="X68" s="167"/>
    </row>
    <row r="69" spans="2:24">
      <c r="B69" s="164" t="s">
        <v>167</v>
      </c>
      <c r="C69" s="178">
        <v>43881</v>
      </c>
      <c r="D69" s="157">
        <f t="shared" si="15"/>
        <v>414</v>
      </c>
      <c r="E69" s="152">
        <v>1611</v>
      </c>
      <c r="F69" s="108">
        <f t="shared" si="14"/>
        <v>1.1342465753424658</v>
      </c>
      <c r="H69" s="142">
        <f t="shared" si="17"/>
        <v>43880</v>
      </c>
      <c r="I69" s="149">
        <f>MAX(0,$I$14*E68*Parameter!$C$6*Parameter!$C$5*Parameter!$C$7*Parameter!$C$8*Parameter!$C$9*Parameter!$C$19*F68)</f>
        <v>855.31208087246807</v>
      </c>
      <c r="J69" s="150" t="s">
        <v>187</v>
      </c>
      <c r="L69" s="151" t="s">
        <v>167</v>
      </c>
      <c r="M69" s="278">
        <v>43945</v>
      </c>
      <c r="N69" s="157">
        <f t="shared" si="18"/>
        <v>478</v>
      </c>
      <c r="O69" s="152">
        <v>1</v>
      </c>
      <c r="P69" s="108">
        <f t="shared" si="19"/>
        <v>1.3095890410958904</v>
      </c>
      <c r="R69" s="142">
        <f t="shared" si="20"/>
        <v>43944</v>
      </c>
      <c r="S69" s="149">
        <f>MAX(0,$S$14*O68*Parameter!$C$6*Parameter!$C$5*Parameter!$C$7*Parameter!$C$8*Parameter!$C$9*Parameter!$C$19*P68)</f>
        <v>0.78902107731971172</v>
      </c>
      <c r="T69" s="150" t="s">
        <v>169</v>
      </c>
      <c r="V69" s="153"/>
      <c r="W69" s="107"/>
      <c r="X69" s="167"/>
    </row>
    <row r="70" spans="2:24">
      <c r="B70" s="164" t="s">
        <v>167</v>
      </c>
      <c r="C70" s="178">
        <v>43882</v>
      </c>
      <c r="D70" s="157">
        <f t="shared" si="15"/>
        <v>415</v>
      </c>
      <c r="E70" s="152">
        <v>1108</v>
      </c>
      <c r="F70" s="108">
        <f t="shared" si="14"/>
        <v>1.1369863013698631</v>
      </c>
      <c r="H70" s="142">
        <f t="shared" si="17"/>
        <v>43881</v>
      </c>
      <c r="I70" s="149">
        <f>MAX(0,$I$14*E69*Parameter!$C$6*Parameter!$C$5*Parameter!$C$7*Parameter!$C$8*Parameter!$C$9*Parameter!$C$19*F69)</f>
        <v>1103.2301123746145</v>
      </c>
      <c r="J70" s="150" t="s">
        <v>187</v>
      </c>
      <c r="L70" s="151" t="s">
        <v>167</v>
      </c>
      <c r="M70" s="278">
        <v>43946</v>
      </c>
      <c r="N70" s="157">
        <f t="shared" si="18"/>
        <v>479</v>
      </c>
      <c r="O70" s="152">
        <v>2</v>
      </c>
      <c r="P70" s="108">
        <f t="shared" si="19"/>
        <v>1.3123287671232877</v>
      </c>
      <c r="R70" s="142">
        <f t="shared" si="20"/>
        <v>43945</v>
      </c>
      <c r="S70" s="149">
        <f>MAX(0,$S$14*O69*Parameter!$C$6*Parameter!$C$5*Parameter!$C$7*Parameter!$C$8*Parameter!$C$9*Parameter!$C$19*P69)</f>
        <v>0.79067520955727921</v>
      </c>
      <c r="T70" s="150" t="s">
        <v>169</v>
      </c>
      <c r="V70" s="153"/>
      <c r="W70" s="107"/>
      <c r="X70" s="167"/>
    </row>
    <row r="71" spans="2:24">
      <c r="B71" s="164" t="s">
        <v>167</v>
      </c>
      <c r="C71" s="178">
        <v>43883</v>
      </c>
      <c r="D71" s="157">
        <f t="shared" si="15"/>
        <v>416</v>
      </c>
      <c r="E71" s="152">
        <v>1269</v>
      </c>
      <c r="F71" s="108">
        <f t="shared" si="14"/>
        <v>1.1397260273972603</v>
      </c>
      <c r="H71" s="142">
        <f t="shared" si="17"/>
        <v>43882</v>
      </c>
      <c r="I71" s="149">
        <f>MAX(0,$I$14*E70*Parameter!$C$6*Parameter!$C$5*Parameter!$C$7*Parameter!$C$8*Parameter!$C$9*Parameter!$C$19*F70)</f>
        <v>760.60308547830175</v>
      </c>
      <c r="J71" s="150" t="s">
        <v>187</v>
      </c>
      <c r="L71" s="151" t="s">
        <v>167</v>
      </c>
      <c r="M71" s="278">
        <v>43954</v>
      </c>
      <c r="N71" s="157">
        <f t="shared" si="18"/>
        <v>487</v>
      </c>
      <c r="O71" s="152">
        <v>10</v>
      </c>
      <c r="P71" s="108">
        <f t="shared" si="19"/>
        <v>1.3342465753424657</v>
      </c>
      <c r="R71" s="142">
        <f t="shared" si="20"/>
        <v>43946</v>
      </c>
      <c r="S71" s="149">
        <f>MAX(0,$S$14*O70*Parameter!$C$6*Parameter!$C$5*Parameter!$C$7*Parameter!$C$8*Parameter!$C$9*Parameter!$C$19*P70)</f>
        <v>1.5846586835896936</v>
      </c>
      <c r="T71" s="150" t="s">
        <v>169</v>
      </c>
      <c r="V71" s="153"/>
      <c r="W71" s="107"/>
      <c r="X71" s="167"/>
    </row>
    <row r="72" spans="2:24">
      <c r="B72" s="164" t="s">
        <v>167</v>
      </c>
      <c r="C72" s="178">
        <v>43884</v>
      </c>
      <c r="D72" s="157">
        <f t="shared" si="15"/>
        <v>417</v>
      </c>
      <c r="E72" s="152">
        <v>2102</v>
      </c>
      <c r="F72" s="108">
        <f t="shared" si="14"/>
        <v>1.1424657534246576</v>
      </c>
      <c r="H72" s="142">
        <f t="shared" si="17"/>
        <v>43883</v>
      </c>
      <c r="I72" s="149">
        <f>MAX(0,$I$14*E71*Parameter!$C$6*Parameter!$C$5*Parameter!$C$7*Parameter!$C$8*Parameter!$C$9*Parameter!$C$19*F71)</f>
        <v>873.22302474084916</v>
      </c>
      <c r="J72" s="150" t="s">
        <v>187</v>
      </c>
      <c r="L72" s="151" t="s">
        <v>167</v>
      </c>
      <c r="M72" s="278">
        <v>43964</v>
      </c>
      <c r="N72" s="157">
        <f t="shared" si="18"/>
        <v>497</v>
      </c>
      <c r="O72" s="152">
        <v>3</v>
      </c>
      <c r="P72" s="108">
        <f t="shared" si="19"/>
        <v>1.3616438356164384</v>
      </c>
      <c r="R72" s="142">
        <f t="shared" si="20"/>
        <v>43954</v>
      </c>
      <c r="S72" s="149">
        <f>MAX(0,$S$14*O71*Parameter!$C$6*Parameter!$C$5*Parameter!$C$7*Parameter!$C$8*Parameter!$C$9*Parameter!$C$19*P71)</f>
        <v>8.0556239969538712</v>
      </c>
      <c r="T72" s="150" t="s">
        <v>169</v>
      </c>
      <c r="V72" s="153"/>
      <c r="W72" s="107"/>
      <c r="X72" s="167"/>
    </row>
    <row r="73" spans="2:24">
      <c r="B73" s="164" t="s">
        <v>167</v>
      </c>
      <c r="C73" s="178">
        <v>43885</v>
      </c>
      <c r="D73" s="157">
        <f t="shared" si="15"/>
        <v>418</v>
      </c>
      <c r="E73" s="152">
        <v>1145</v>
      </c>
      <c r="F73" s="108">
        <f t="shared" si="14"/>
        <v>1.1452054794520548</v>
      </c>
      <c r="H73" s="142">
        <f t="shared" si="17"/>
        <v>43884</v>
      </c>
      <c r="I73" s="149">
        <f>MAX(0,$I$14*E72*Parameter!$C$6*Parameter!$C$5*Parameter!$C$7*Parameter!$C$8*Parameter!$C$9*Parameter!$C$19*F72)</f>
        <v>1449.9031467240172</v>
      </c>
      <c r="J73" s="150" t="s">
        <v>187</v>
      </c>
      <c r="L73" s="151" t="s">
        <v>167</v>
      </c>
      <c r="M73" s="278">
        <v>43970</v>
      </c>
      <c r="N73" s="157">
        <f t="shared" si="18"/>
        <v>503</v>
      </c>
      <c r="O73" s="152">
        <v>5</v>
      </c>
      <c r="P73" s="108">
        <f t="shared" si="19"/>
        <v>1.3780821917808219</v>
      </c>
      <c r="R73" s="142">
        <f t="shared" si="20"/>
        <v>43964</v>
      </c>
      <c r="S73" s="149">
        <f>MAX(0,$S$14*O72*Parameter!$C$6*Parameter!$C$5*Parameter!$C$7*Parameter!$C$8*Parameter!$C$9*Parameter!$C$19*P72)</f>
        <v>2.4663111662131874</v>
      </c>
      <c r="T73" s="150" t="s">
        <v>169</v>
      </c>
      <c r="V73" s="153"/>
      <c r="W73" s="107"/>
      <c r="X73" s="167"/>
    </row>
    <row r="74" spans="2:24">
      <c r="B74" s="164" t="s">
        <v>167</v>
      </c>
      <c r="C74" s="178">
        <v>43886</v>
      </c>
      <c r="D74" s="157">
        <f t="shared" si="15"/>
        <v>419</v>
      </c>
      <c r="E74" s="152">
        <v>912</v>
      </c>
      <c r="F74" s="108">
        <f t="shared" si="14"/>
        <v>1.1479452054794521</v>
      </c>
      <c r="H74" s="142">
        <f t="shared" si="17"/>
        <v>43885</v>
      </c>
      <c r="I74" s="149">
        <f>MAX(0,$I$14*E73*Parameter!$C$6*Parameter!$C$5*Parameter!$C$7*Parameter!$C$8*Parameter!$C$9*Parameter!$C$19*F73)</f>
        <v>791.68423022219542</v>
      </c>
      <c r="J74" s="150" t="s">
        <v>187</v>
      </c>
      <c r="L74" s="151" t="s">
        <v>167</v>
      </c>
      <c r="M74" s="278">
        <v>43971</v>
      </c>
      <c r="N74" s="157">
        <f t="shared" si="18"/>
        <v>504</v>
      </c>
      <c r="O74" s="152">
        <v>2</v>
      </c>
      <c r="P74" s="108">
        <f t="shared" si="19"/>
        <v>1.3808219178082193</v>
      </c>
      <c r="R74" s="142">
        <f t="shared" si="20"/>
        <v>43970</v>
      </c>
      <c r="S74" s="149">
        <f>MAX(0,$S$14*O73*Parameter!$C$6*Parameter!$C$5*Parameter!$C$7*Parameter!$C$8*Parameter!$C$9*Parameter!$C$19*P73)</f>
        <v>4.160142577482338</v>
      </c>
      <c r="T74" s="150" t="s">
        <v>169</v>
      </c>
      <c r="V74" s="153"/>
      <c r="W74" s="107"/>
      <c r="X74" s="167"/>
    </row>
    <row r="75" spans="2:24">
      <c r="B75" s="164" t="s">
        <v>167</v>
      </c>
      <c r="C75" s="178">
        <v>43887</v>
      </c>
      <c r="D75" s="157">
        <f t="shared" si="15"/>
        <v>420</v>
      </c>
      <c r="E75" s="152">
        <v>1122</v>
      </c>
      <c r="F75" s="108">
        <f t="shared" si="14"/>
        <v>1.1506849315068493</v>
      </c>
      <c r="H75" s="142">
        <f t="shared" si="17"/>
        <v>43886</v>
      </c>
      <c r="I75" s="149">
        <f>MAX(0,$I$14*E74*Parameter!$C$6*Parameter!$C$5*Parameter!$C$7*Parameter!$C$8*Parameter!$C$9*Parameter!$C$19*F74)</f>
        <v>632.09024367720519</v>
      </c>
      <c r="J75" s="150" t="s">
        <v>187</v>
      </c>
      <c r="L75" s="151" t="s">
        <v>167</v>
      </c>
      <c r="M75" s="278">
        <v>43986</v>
      </c>
      <c r="N75" s="157">
        <f t="shared" si="18"/>
        <v>519</v>
      </c>
      <c r="O75" s="152">
        <v>3</v>
      </c>
      <c r="P75" s="108">
        <f t="shared" si="19"/>
        <v>1.4136986301369863</v>
      </c>
      <c r="R75" s="142">
        <f t="shared" si="20"/>
        <v>43971</v>
      </c>
      <c r="S75" s="149">
        <f>MAX(0,$S$14*O74*Parameter!$C$6*Parameter!$C$5*Parameter!$C$7*Parameter!$C$8*Parameter!$C$9*Parameter!$C$19*P74)</f>
        <v>1.6673652954680702</v>
      </c>
      <c r="T75" s="150" t="s">
        <v>169</v>
      </c>
      <c r="V75" s="153"/>
      <c r="W75" s="107"/>
      <c r="X75" s="167"/>
    </row>
    <row r="76" spans="2:24">
      <c r="B76" s="164" t="s">
        <v>167</v>
      </c>
      <c r="C76" s="178">
        <v>43888</v>
      </c>
      <c r="D76" s="157">
        <f t="shared" si="15"/>
        <v>421</v>
      </c>
      <c r="E76" s="152">
        <v>1459</v>
      </c>
      <c r="F76" s="108">
        <f t="shared" si="14"/>
        <v>1.1534246575342466</v>
      </c>
      <c r="H76" s="142">
        <f t="shared" si="17"/>
        <v>43887</v>
      </c>
      <c r="I76" s="149">
        <f>MAX(0,$I$14*E75*Parameter!$C$6*Parameter!$C$5*Parameter!$C$7*Parameter!$C$8*Parameter!$C$9*Parameter!$C$19*F75)</f>
        <v>779.49327563132272</v>
      </c>
      <c r="J76" s="150" t="s">
        <v>187</v>
      </c>
      <c r="L76" s="151" t="s">
        <v>167</v>
      </c>
      <c r="M76" s="278">
        <v>43990</v>
      </c>
      <c r="N76" s="157">
        <f t="shared" si="18"/>
        <v>523</v>
      </c>
      <c r="O76" s="152">
        <v>4</v>
      </c>
      <c r="P76" s="108">
        <f t="shared" si="19"/>
        <v>1.4136986301369863</v>
      </c>
      <c r="R76" s="142">
        <f t="shared" si="20"/>
        <v>43986</v>
      </c>
      <c r="S76" s="149">
        <f>MAX(0,$S$14*O75*Parameter!$C$6*Parameter!$C$5*Parameter!$C$7*Parameter!$C$8*Parameter!$C$9*Parameter!$C$19*P75)</f>
        <v>2.5605967037545363</v>
      </c>
      <c r="T76" s="150" t="s">
        <v>169</v>
      </c>
      <c r="V76" s="153"/>
      <c r="W76" s="107"/>
      <c r="X76" s="167"/>
    </row>
    <row r="77" spans="2:24">
      <c r="B77" s="164" t="s">
        <v>167</v>
      </c>
      <c r="C77" s="178">
        <v>43889</v>
      </c>
      <c r="D77" s="157">
        <f t="shared" si="15"/>
        <v>422</v>
      </c>
      <c r="E77" s="152">
        <v>614</v>
      </c>
      <c r="F77" s="108">
        <f t="shared" si="14"/>
        <v>1.1561643835616437</v>
      </c>
      <c r="H77" s="142">
        <f t="shared" si="17"/>
        <v>43888</v>
      </c>
      <c r="I77" s="149">
        <f>MAX(0,$I$14*E76*Parameter!$C$6*Parameter!$C$5*Parameter!$C$7*Parameter!$C$8*Parameter!$C$9*Parameter!$C$19*F76)</f>
        <v>1016.0325314712419</v>
      </c>
      <c r="J77" s="150" t="s">
        <v>187</v>
      </c>
      <c r="L77" s="151" t="s">
        <v>167</v>
      </c>
      <c r="M77" s="278">
        <v>43993</v>
      </c>
      <c r="N77" s="157">
        <f t="shared" si="18"/>
        <v>526</v>
      </c>
      <c r="O77" s="152">
        <v>2</v>
      </c>
      <c r="P77" s="108">
        <f t="shared" si="19"/>
        <v>1.4136986301369863</v>
      </c>
      <c r="R77" s="142">
        <f t="shared" si="20"/>
        <v>43990</v>
      </c>
      <c r="S77" s="149">
        <f>MAX(0,$S$14*O76*Parameter!$C$6*Parameter!$C$5*Parameter!$C$7*Parameter!$C$8*Parameter!$C$9*Parameter!$C$19*P76)</f>
        <v>3.4141289383393816</v>
      </c>
      <c r="T77" s="150" t="s">
        <v>169</v>
      </c>
      <c r="V77" s="153"/>
      <c r="W77" s="107"/>
      <c r="X77" s="167"/>
    </row>
    <row r="78" spans="2:24">
      <c r="B78" s="307" t="s">
        <v>176</v>
      </c>
      <c r="C78" s="285"/>
      <c r="D78" s="285"/>
      <c r="E78" s="286">
        <f>SUM(E60:E77)</f>
        <v>17638</v>
      </c>
      <c r="F78" s="287"/>
      <c r="H78" s="142">
        <f t="shared" si="17"/>
        <v>43889</v>
      </c>
      <c r="I78" s="149">
        <f>MAX(0,$I$14*E77*Parameter!$C$6*Parameter!$C$5*Parameter!$C$7*Parameter!$C$8*Parameter!$C$9*Parameter!$C$19*F77)</f>
        <v>428.59889581164754</v>
      </c>
      <c r="J78" s="150" t="s">
        <v>187</v>
      </c>
      <c r="L78" s="151" t="s">
        <v>167</v>
      </c>
      <c r="M78" s="278">
        <v>43997</v>
      </c>
      <c r="N78" s="157">
        <f t="shared" si="18"/>
        <v>530</v>
      </c>
      <c r="O78" s="152">
        <v>10</v>
      </c>
      <c r="P78" s="108">
        <f t="shared" si="19"/>
        <v>1.4136986301369863</v>
      </c>
      <c r="R78" s="142">
        <f t="shared" si="20"/>
        <v>43993</v>
      </c>
      <c r="S78" s="149">
        <f>MAX(0,$S$14*O77*Parameter!$C$6*Parameter!$C$5*Parameter!$C$7*Parameter!$C$8*Parameter!$C$9*Parameter!$C$19*P77)</f>
        <v>1.7070644691696908</v>
      </c>
      <c r="T78" s="150" t="s">
        <v>169</v>
      </c>
      <c r="V78" s="153"/>
      <c r="W78" s="107"/>
      <c r="X78" s="167"/>
    </row>
    <row r="79" spans="2:24">
      <c r="B79" s="307"/>
      <c r="C79" s="285"/>
      <c r="D79" s="285"/>
      <c r="E79" s="286"/>
      <c r="F79" s="287"/>
      <c r="H79" s="144" t="s">
        <v>177</v>
      </c>
      <c r="I79" s="238">
        <f>SUM(I61:I78)</f>
        <v>12106.593846756752</v>
      </c>
      <c r="J79" s="150" t="s">
        <v>169</v>
      </c>
      <c r="L79" s="151" t="s">
        <v>167</v>
      </c>
      <c r="M79" s="278">
        <v>43998</v>
      </c>
      <c r="N79" s="157">
        <f t="shared" si="18"/>
        <v>531</v>
      </c>
      <c r="O79" s="152">
        <v>13</v>
      </c>
      <c r="P79" s="108">
        <f t="shared" si="19"/>
        <v>1.4136986301369863</v>
      </c>
      <c r="R79" s="142">
        <f t="shared" si="20"/>
        <v>43997</v>
      </c>
      <c r="S79" s="149">
        <f>MAX(0,$S$14*O78*Parameter!$C$6*Parameter!$C$5*Parameter!$C$7*Parameter!$C$8*Parameter!$C$9*Parameter!$C$19*P78)</f>
        <v>8.5353223458484546</v>
      </c>
      <c r="T79" s="150" t="s">
        <v>169</v>
      </c>
      <c r="V79" s="153"/>
      <c r="W79" s="107"/>
      <c r="X79" s="167"/>
    </row>
    <row r="80" spans="2:24">
      <c r="B80" s="251"/>
      <c r="C80" s="243"/>
      <c r="D80" s="244"/>
      <c r="E80" s="107"/>
      <c r="F80" s="245"/>
      <c r="H80" s="246"/>
      <c r="I80" s="247"/>
      <c r="J80" s="235"/>
      <c r="L80" s="151" t="s">
        <v>167</v>
      </c>
      <c r="M80" s="278">
        <v>43999</v>
      </c>
      <c r="N80" s="157">
        <f t="shared" si="18"/>
        <v>532</v>
      </c>
      <c r="O80" s="152">
        <v>8</v>
      </c>
      <c r="P80" s="108">
        <f t="shared" si="19"/>
        <v>1.4136986301369863</v>
      </c>
      <c r="R80" s="142">
        <f t="shared" si="20"/>
        <v>43998</v>
      </c>
      <c r="S80" s="149">
        <f>MAX(0,$S$14*O79*Parameter!$C$6*Parameter!$C$5*Parameter!$C$7*Parameter!$C$8*Parameter!$C$9*Parameter!$C$19*P79)</f>
        <v>11.09591904960299</v>
      </c>
      <c r="T80" s="150" t="s">
        <v>169</v>
      </c>
      <c r="V80" s="153"/>
      <c r="W80" s="107"/>
      <c r="X80" s="167"/>
    </row>
    <row r="81" spans="2:24">
      <c r="B81" s="251"/>
      <c r="C81" s="243"/>
      <c r="D81" s="244"/>
      <c r="E81" s="107"/>
      <c r="F81" s="245"/>
      <c r="H81" s="246"/>
      <c r="I81" s="247"/>
      <c r="J81" s="235"/>
      <c r="L81" s="151" t="s">
        <v>167</v>
      </c>
      <c r="M81" s="278">
        <v>44000</v>
      </c>
      <c r="N81" s="157">
        <f t="shared" si="18"/>
        <v>533</v>
      </c>
      <c r="O81" s="152">
        <v>19</v>
      </c>
      <c r="P81" s="108">
        <f t="shared" si="19"/>
        <v>1.4136986301369863</v>
      </c>
      <c r="R81" s="142">
        <f t="shared" si="20"/>
        <v>43999</v>
      </c>
      <c r="S81" s="149">
        <f>MAX(0,$S$14*O80*Parameter!$C$6*Parameter!$C$5*Parameter!$C$7*Parameter!$C$8*Parameter!$C$9*Parameter!$C$19*P80)</f>
        <v>6.8282578766787632</v>
      </c>
      <c r="T81" s="150" t="s">
        <v>169</v>
      </c>
      <c r="V81" s="153"/>
      <c r="W81" s="107"/>
      <c r="X81" s="167"/>
    </row>
    <row r="82" spans="2:24">
      <c r="B82" s="251"/>
      <c r="C82" s="243"/>
      <c r="D82" s="244"/>
      <c r="E82" s="107"/>
      <c r="F82" s="245"/>
      <c r="H82" s="246"/>
      <c r="I82" s="247"/>
      <c r="J82" s="235"/>
      <c r="L82" s="151" t="s">
        <v>167</v>
      </c>
      <c r="M82" s="278">
        <v>44001</v>
      </c>
      <c r="N82" s="157">
        <f t="shared" si="18"/>
        <v>534</v>
      </c>
      <c r="O82" s="152">
        <v>3</v>
      </c>
      <c r="P82" s="108">
        <f t="shared" si="19"/>
        <v>1.4136986301369863</v>
      </c>
      <c r="R82" s="142">
        <f t="shared" si="20"/>
        <v>44000</v>
      </c>
      <c r="S82" s="149">
        <f>MAX(0,$S$14*O81*Parameter!$C$6*Parameter!$C$5*Parameter!$C$7*Parameter!$C$8*Parameter!$C$9*Parameter!$C$19*P81)</f>
        <v>16.217112457112062</v>
      </c>
      <c r="T82" s="150" t="s">
        <v>169</v>
      </c>
      <c r="V82" s="153"/>
      <c r="W82" s="107"/>
      <c r="X82" s="167"/>
    </row>
    <row r="83" spans="2:24">
      <c r="B83" s="251"/>
      <c r="C83" s="243"/>
      <c r="D83" s="244"/>
      <c r="E83" s="107"/>
      <c r="F83" s="245"/>
      <c r="H83" s="246"/>
      <c r="I83" s="247"/>
      <c r="J83" s="235"/>
      <c r="L83" s="151" t="s">
        <v>167</v>
      </c>
      <c r="M83" s="278">
        <v>44006</v>
      </c>
      <c r="N83" s="157">
        <f t="shared" si="18"/>
        <v>539</v>
      </c>
      <c r="O83" s="152">
        <v>3</v>
      </c>
      <c r="P83" s="108">
        <f t="shared" si="19"/>
        <v>1.4136986301369863</v>
      </c>
      <c r="R83" s="142">
        <f t="shared" si="20"/>
        <v>44001</v>
      </c>
      <c r="S83" s="149">
        <f>MAX(0,$S$14*O82*Parameter!$C$6*Parameter!$C$5*Parameter!$C$7*Parameter!$C$8*Parameter!$C$9*Parameter!$C$19*P82)</f>
        <v>2.5605967037545363</v>
      </c>
      <c r="T83" s="150" t="s">
        <v>169</v>
      </c>
      <c r="V83" s="153"/>
      <c r="W83" s="107"/>
      <c r="X83" s="167"/>
    </row>
    <row r="84" spans="2:24">
      <c r="B84" s="251"/>
      <c r="C84" s="243"/>
      <c r="D84" s="244"/>
      <c r="E84" s="107"/>
      <c r="F84" s="245"/>
      <c r="H84" s="246"/>
      <c r="I84" s="247"/>
      <c r="J84" s="235"/>
      <c r="L84" s="151" t="s">
        <v>167</v>
      </c>
      <c r="M84" s="278">
        <v>44007</v>
      </c>
      <c r="N84" s="157">
        <f t="shared" si="18"/>
        <v>540</v>
      </c>
      <c r="O84" s="152">
        <v>1</v>
      </c>
      <c r="P84" s="108">
        <f t="shared" si="19"/>
        <v>1.4136986301369863</v>
      </c>
      <c r="R84" s="142">
        <f t="shared" si="20"/>
        <v>44006</v>
      </c>
      <c r="S84" s="149">
        <f>MAX(0,$S$14*O83*Parameter!$C$6*Parameter!$C$5*Parameter!$C$7*Parameter!$C$8*Parameter!$C$9*Parameter!$C$19*P83)</f>
        <v>2.5605967037545363</v>
      </c>
      <c r="T84" s="150" t="s">
        <v>169</v>
      </c>
      <c r="V84" s="153"/>
      <c r="W84" s="107"/>
      <c r="X84" s="167"/>
    </row>
    <row r="85" spans="2:24">
      <c r="B85" s="251"/>
      <c r="C85" s="243"/>
      <c r="D85" s="244"/>
      <c r="E85" s="107"/>
      <c r="F85" s="245"/>
      <c r="H85" s="246"/>
      <c r="I85" s="247"/>
      <c r="J85" s="235"/>
      <c r="L85" s="151" t="s">
        <v>167</v>
      </c>
      <c r="M85" s="278">
        <v>44008</v>
      </c>
      <c r="N85" s="157">
        <f t="shared" si="18"/>
        <v>541</v>
      </c>
      <c r="O85" s="152">
        <v>14</v>
      </c>
      <c r="P85" s="108">
        <f t="shared" si="19"/>
        <v>1.4136986301369863</v>
      </c>
      <c r="R85" s="142">
        <f t="shared" si="20"/>
        <v>44007</v>
      </c>
      <c r="S85" s="149">
        <f>MAX(0,$S$14*O84*Parameter!$C$6*Parameter!$C$5*Parameter!$C$7*Parameter!$C$8*Parameter!$C$9*Parameter!$C$19*P84)</f>
        <v>0.8535322345848454</v>
      </c>
      <c r="T85" s="150" t="s">
        <v>169</v>
      </c>
      <c r="V85" s="153"/>
      <c r="W85" s="107"/>
      <c r="X85" s="167"/>
    </row>
    <row r="86" spans="2:24">
      <c r="B86" s="251"/>
      <c r="C86" s="243"/>
      <c r="D86" s="244"/>
      <c r="E86" s="107"/>
      <c r="F86" s="245"/>
      <c r="H86" s="246"/>
      <c r="I86" s="247"/>
      <c r="J86" s="235"/>
      <c r="L86" s="151" t="s">
        <v>167</v>
      </c>
      <c r="M86" s="278">
        <v>44009</v>
      </c>
      <c r="N86" s="157">
        <f t="shared" si="18"/>
        <v>542</v>
      </c>
      <c r="O86" s="152">
        <v>10</v>
      </c>
      <c r="P86" s="108">
        <f t="shared" si="19"/>
        <v>1.4136986301369863</v>
      </c>
      <c r="R86" s="142">
        <f t="shared" si="20"/>
        <v>44008</v>
      </c>
      <c r="S86" s="149">
        <f>MAX(0,$S$14*O85*Parameter!$C$6*Parameter!$C$5*Parameter!$C$7*Parameter!$C$8*Parameter!$C$9*Parameter!$C$19*P85)</f>
        <v>11.949451284187838</v>
      </c>
      <c r="T86" s="150" t="s">
        <v>169</v>
      </c>
      <c r="V86" s="153"/>
      <c r="W86" s="107"/>
      <c r="X86" s="167"/>
    </row>
    <row r="87" spans="2:24">
      <c r="B87" s="251"/>
      <c r="C87" s="243"/>
      <c r="D87" s="244"/>
      <c r="E87" s="107"/>
      <c r="F87" s="245"/>
      <c r="H87" s="246"/>
      <c r="I87" s="247"/>
      <c r="J87" s="235"/>
      <c r="L87" s="151" t="s">
        <v>167</v>
      </c>
      <c r="M87" s="278">
        <v>44010</v>
      </c>
      <c r="N87" s="157">
        <f t="shared" si="18"/>
        <v>543</v>
      </c>
      <c r="O87" s="152">
        <v>6</v>
      </c>
      <c r="P87" s="108">
        <f t="shared" si="19"/>
        <v>1.4136986301369863</v>
      </c>
      <c r="R87" s="142">
        <f t="shared" si="20"/>
        <v>44009</v>
      </c>
      <c r="S87" s="149">
        <f>MAX(0,$S$14*O86*Parameter!$C$6*Parameter!$C$5*Parameter!$C$7*Parameter!$C$8*Parameter!$C$9*Parameter!$C$19*P86)</f>
        <v>8.5353223458484546</v>
      </c>
      <c r="T87" s="150" t="s">
        <v>169</v>
      </c>
      <c r="V87" s="153"/>
      <c r="W87" s="107"/>
      <c r="X87" s="167"/>
    </row>
    <row r="88" spans="2:24">
      <c r="B88" s="251"/>
      <c r="C88" s="243"/>
      <c r="D88" s="244"/>
      <c r="E88" s="107"/>
      <c r="F88" s="245"/>
      <c r="H88" s="246"/>
      <c r="I88" s="247"/>
      <c r="J88" s="235"/>
      <c r="L88" s="151" t="s">
        <v>167</v>
      </c>
      <c r="M88" s="278">
        <v>44040</v>
      </c>
      <c r="N88" s="157">
        <f t="shared" si="18"/>
        <v>573</v>
      </c>
      <c r="O88" s="152">
        <v>5</v>
      </c>
      <c r="P88" s="108">
        <f t="shared" si="19"/>
        <v>1.4136986301369863</v>
      </c>
      <c r="R88" s="142">
        <f t="shared" si="20"/>
        <v>44010</v>
      </c>
      <c r="S88" s="149">
        <f>MAX(0,$S$14*O87*Parameter!$C$6*Parameter!$C$5*Parameter!$C$7*Parameter!$C$8*Parameter!$C$9*Parameter!$C$19*P87)</f>
        <v>5.1211934075090726</v>
      </c>
      <c r="T88" s="150" t="s">
        <v>169</v>
      </c>
      <c r="V88" s="153"/>
      <c r="W88" s="107"/>
      <c r="X88" s="167"/>
    </row>
    <row r="89" spans="2:24">
      <c r="B89" s="251"/>
      <c r="C89" s="243"/>
      <c r="D89" s="244"/>
      <c r="E89" s="107"/>
      <c r="F89" s="245"/>
      <c r="H89" s="246"/>
      <c r="I89" s="247"/>
      <c r="J89" s="235"/>
      <c r="L89" s="151" t="s">
        <v>167</v>
      </c>
      <c r="M89" s="278">
        <v>44041</v>
      </c>
      <c r="N89" s="157">
        <f t="shared" si="18"/>
        <v>574</v>
      </c>
      <c r="O89" s="152">
        <v>2</v>
      </c>
      <c r="P89" s="108">
        <f t="shared" si="19"/>
        <v>1.4136986301369863</v>
      </c>
      <c r="R89" s="142">
        <f t="shared" si="20"/>
        <v>44040</v>
      </c>
      <c r="S89" s="149">
        <f>MAX(0,$S$14*O88*Parameter!$C$6*Parameter!$C$5*Parameter!$C$7*Parameter!$C$8*Parameter!$C$9*Parameter!$C$19*P88)</f>
        <v>4.2676611729242273</v>
      </c>
      <c r="T89" s="150" t="s">
        <v>169</v>
      </c>
      <c r="V89" s="153"/>
      <c r="W89" s="107"/>
      <c r="X89" s="167"/>
    </row>
    <row r="90" spans="2:24">
      <c r="B90" s="251"/>
      <c r="C90" s="243"/>
      <c r="D90" s="244"/>
      <c r="E90" s="107"/>
      <c r="F90" s="245"/>
      <c r="H90" s="246"/>
      <c r="I90" s="247"/>
      <c r="J90" s="235"/>
      <c r="L90" s="151" t="s">
        <v>167</v>
      </c>
      <c r="M90" s="278">
        <v>44057</v>
      </c>
      <c r="N90" s="157">
        <f t="shared" si="18"/>
        <v>590</v>
      </c>
      <c r="O90" s="152">
        <v>8</v>
      </c>
      <c r="P90" s="108">
        <f t="shared" si="19"/>
        <v>1.4136986301369863</v>
      </c>
      <c r="R90" s="142">
        <f t="shared" si="20"/>
        <v>44041</v>
      </c>
      <c r="S90" s="149">
        <f>MAX(0,$S$14*O89*Parameter!$C$6*Parameter!$C$5*Parameter!$C$7*Parameter!$C$8*Parameter!$C$9*Parameter!$C$19*P89)</f>
        <v>1.7070644691696908</v>
      </c>
      <c r="T90" s="150" t="s">
        <v>169</v>
      </c>
      <c r="V90" s="153"/>
      <c r="W90" s="107"/>
      <c r="X90" s="167"/>
    </row>
    <row r="91" spans="2:24">
      <c r="B91" s="251"/>
      <c r="C91" s="243"/>
      <c r="D91" s="244"/>
      <c r="E91" s="107"/>
      <c r="F91" s="245"/>
      <c r="H91" s="246"/>
      <c r="I91" s="247"/>
      <c r="J91" s="235"/>
      <c r="L91" s="151" t="s">
        <v>167</v>
      </c>
      <c r="M91" s="278">
        <v>44069</v>
      </c>
      <c r="N91" s="157">
        <f t="shared" si="18"/>
        <v>602</v>
      </c>
      <c r="O91" s="152">
        <v>42</v>
      </c>
      <c r="P91" s="108">
        <f t="shared" si="19"/>
        <v>1.4136986301369863</v>
      </c>
      <c r="R91" s="142">
        <f t="shared" si="20"/>
        <v>44057</v>
      </c>
      <c r="S91" s="149">
        <f>MAX(0,$S$14*O90*Parameter!$C$6*Parameter!$C$5*Parameter!$C$7*Parameter!$C$8*Parameter!$C$9*Parameter!$C$19*P90)</f>
        <v>6.8282578766787632</v>
      </c>
      <c r="T91" s="150" t="s">
        <v>169</v>
      </c>
      <c r="V91" s="153"/>
      <c r="W91" s="107"/>
      <c r="X91" s="167"/>
    </row>
    <row r="92" spans="2:24">
      <c r="B92" s="251"/>
      <c r="C92" s="243"/>
      <c r="D92" s="244"/>
      <c r="E92" s="107"/>
      <c r="F92" s="245"/>
      <c r="H92" s="246"/>
      <c r="I92" s="247"/>
      <c r="J92" s="235"/>
      <c r="L92" s="151" t="s">
        <v>167</v>
      </c>
      <c r="M92" s="278">
        <v>44070</v>
      </c>
      <c r="N92" s="157">
        <f t="shared" si="18"/>
        <v>603</v>
      </c>
      <c r="O92" s="152">
        <v>51</v>
      </c>
      <c r="P92" s="108">
        <f t="shared" si="19"/>
        <v>1.4136986301369863</v>
      </c>
      <c r="R92" s="142">
        <f t="shared" si="20"/>
        <v>44069</v>
      </c>
      <c r="S92" s="149">
        <f>MAX(0,$S$14*O91*Parameter!$C$6*Parameter!$C$5*Parameter!$C$7*Parameter!$C$8*Parameter!$C$9*Parameter!$C$19*P91)</f>
        <v>35.848353852563513</v>
      </c>
      <c r="T92" s="150" t="s">
        <v>169</v>
      </c>
      <c r="V92" s="153"/>
      <c r="W92" s="107"/>
      <c r="X92" s="167"/>
    </row>
    <row r="93" spans="2:24">
      <c r="B93" s="251"/>
      <c r="C93" s="243"/>
      <c r="D93" s="244"/>
      <c r="E93" s="107"/>
      <c r="F93" s="245"/>
      <c r="H93" s="246"/>
      <c r="I93" s="247"/>
      <c r="J93" s="235"/>
      <c r="L93" s="151" t="s">
        <v>167</v>
      </c>
      <c r="M93" s="278">
        <v>44071</v>
      </c>
      <c r="N93" s="157">
        <f t="shared" si="18"/>
        <v>604</v>
      </c>
      <c r="O93" s="152">
        <v>46</v>
      </c>
      <c r="P93" s="108">
        <f t="shared" si="19"/>
        <v>1.4136986301369863</v>
      </c>
      <c r="R93" s="142">
        <f t="shared" si="20"/>
        <v>44070</v>
      </c>
      <c r="S93" s="149">
        <f>MAX(0,$S$14*O92*Parameter!$C$6*Parameter!$C$5*Parameter!$C$7*Parameter!$C$8*Parameter!$C$9*Parameter!$C$19*P92)</f>
        <v>43.530143963827115</v>
      </c>
      <c r="T93" s="150" t="s">
        <v>169</v>
      </c>
      <c r="V93" s="153"/>
      <c r="W93" s="107"/>
      <c r="X93" s="167"/>
    </row>
    <row r="94" spans="2:24">
      <c r="B94" s="251"/>
      <c r="C94" s="243"/>
      <c r="D94" s="244"/>
      <c r="E94" s="107"/>
      <c r="F94" s="245"/>
      <c r="H94" s="246"/>
      <c r="I94" s="247"/>
      <c r="J94" s="235"/>
      <c r="L94" s="151" t="s">
        <v>167</v>
      </c>
      <c r="M94" s="278">
        <v>44072</v>
      </c>
      <c r="N94" s="157">
        <f t="shared" si="18"/>
        <v>605</v>
      </c>
      <c r="O94" s="152">
        <v>31</v>
      </c>
      <c r="P94" s="108">
        <f t="shared" si="19"/>
        <v>1.4136986301369863</v>
      </c>
      <c r="R94" s="142">
        <f t="shared" si="20"/>
        <v>44071</v>
      </c>
      <c r="S94" s="149">
        <f>MAX(0,$S$14*O93*Parameter!$C$6*Parameter!$C$5*Parameter!$C$7*Parameter!$C$8*Parameter!$C$9*Parameter!$C$19*P93)</f>
        <v>39.262482790902894</v>
      </c>
      <c r="T94" s="150" t="s">
        <v>169</v>
      </c>
      <c r="V94" s="153"/>
      <c r="W94" s="107"/>
      <c r="X94" s="167"/>
    </row>
    <row r="95" spans="2:24">
      <c r="B95" s="251"/>
      <c r="C95" s="243"/>
      <c r="D95" s="244"/>
      <c r="E95" s="107"/>
      <c r="F95" s="245"/>
      <c r="H95" s="246"/>
      <c r="I95" s="247"/>
      <c r="J95" s="235"/>
      <c r="L95" s="151" t="s">
        <v>167</v>
      </c>
      <c r="M95" s="278">
        <v>44074</v>
      </c>
      <c r="N95" s="157">
        <f t="shared" si="18"/>
        <v>607</v>
      </c>
      <c r="O95" s="152">
        <v>16</v>
      </c>
      <c r="P95" s="108">
        <f t="shared" si="19"/>
        <v>1.4136986301369863</v>
      </c>
      <c r="R95" s="142">
        <f t="shared" si="20"/>
        <v>44072</v>
      </c>
      <c r="S95" s="149">
        <f>MAX(0,$S$14*O94*Parameter!$C$6*Parameter!$C$5*Parameter!$C$7*Parameter!$C$8*Parameter!$C$9*Parameter!$C$19*P94)</f>
        <v>26.459499272130213</v>
      </c>
      <c r="T95" s="150" t="s">
        <v>169</v>
      </c>
      <c r="V95" s="153"/>
      <c r="W95" s="107"/>
      <c r="X95" s="167"/>
    </row>
    <row r="96" spans="2:24">
      <c r="B96" s="251"/>
      <c r="C96" s="243"/>
      <c r="D96" s="244"/>
      <c r="E96" s="107"/>
      <c r="F96" s="245"/>
      <c r="H96" s="246"/>
      <c r="I96" s="247"/>
      <c r="J96" s="235"/>
      <c r="L96" s="151" t="s">
        <v>167</v>
      </c>
      <c r="M96" s="278">
        <v>44075</v>
      </c>
      <c r="N96" s="157">
        <f t="shared" si="18"/>
        <v>608</v>
      </c>
      <c r="O96" s="152">
        <v>21</v>
      </c>
      <c r="P96" s="108">
        <f t="shared" si="19"/>
        <v>1.4136986301369863</v>
      </c>
      <c r="R96" s="142">
        <f t="shared" si="20"/>
        <v>44074</v>
      </c>
      <c r="S96" s="149">
        <f>MAX(0,$S$14*O95*Parameter!$C$6*Parameter!$C$5*Parameter!$C$7*Parameter!$C$8*Parameter!$C$9*Parameter!$C$19*P95)</f>
        <v>13.656515753357526</v>
      </c>
      <c r="T96" s="150" t="s">
        <v>169</v>
      </c>
      <c r="V96" s="153"/>
      <c r="W96" s="107"/>
      <c r="X96" s="167"/>
    </row>
    <row r="97" spans="2:24">
      <c r="B97" s="251"/>
      <c r="C97" s="243"/>
      <c r="D97" s="244"/>
      <c r="E97" s="107"/>
      <c r="F97" s="245"/>
      <c r="H97" s="246"/>
      <c r="I97" s="247"/>
      <c r="J97" s="235"/>
      <c r="L97" s="151" t="s">
        <v>167</v>
      </c>
      <c r="M97" s="278">
        <v>44095</v>
      </c>
      <c r="N97" s="157">
        <f t="shared" si="18"/>
        <v>628</v>
      </c>
      <c r="O97" s="152">
        <v>7</v>
      </c>
      <c r="P97" s="108">
        <f t="shared" si="19"/>
        <v>1.4136986301369863</v>
      </c>
      <c r="R97" s="142">
        <f t="shared" si="20"/>
        <v>44075</v>
      </c>
      <c r="S97" s="149">
        <f>MAX(0,$S$14*O96*Parameter!$C$6*Parameter!$C$5*Parameter!$C$7*Parameter!$C$8*Parameter!$C$9*Parameter!$C$19*P96)</f>
        <v>17.924176926281756</v>
      </c>
      <c r="T97" s="150" t="s">
        <v>169</v>
      </c>
      <c r="V97" s="153"/>
      <c r="W97" s="107"/>
      <c r="X97" s="167"/>
    </row>
    <row r="98" spans="2:24">
      <c r="B98" s="251"/>
      <c r="C98" s="243"/>
      <c r="D98" s="244"/>
      <c r="E98" s="107"/>
      <c r="F98" s="245"/>
      <c r="H98" s="246"/>
      <c r="I98" s="247"/>
      <c r="J98" s="235"/>
      <c r="L98" s="285" t="s">
        <v>176</v>
      </c>
      <c r="M98" s="285"/>
      <c r="N98" s="285"/>
      <c r="O98" s="286">
        <f>SUM(O60:O97)</f>
        <v>362</v>
      </c>
      <c r="P98" s="287"/>
      <c r="R98" s="142">
        <f t="shared" si="20"/>
        <v>44095</v>
      </c>
      <c r="S98" s="149">
        <f>MAX(0,$S$14*O97*Parameter!$C$6*Parameter!$C$5*Parameter!$C$7*Parameter!$C$8*Parameter!$C$9*Parameter!$C$19*P97)</f>
        <v>5.9747256420939188</v>
      </c>
      <c r="T98" s="150" t="s">
        <v>169</v>
      </c>
      <c r="V98" s="153"/>
      <c r="W98" s="107"/>
      <c r="X98" s="167"/>
    </row>
    <row r="99" spans="2:24">
      <c r="B99" s="251"/>
      <c r="C99" s="243"/>
      <c r="D99" s="244"/>
      <c r="E99" s="107"/>
      <c r="F99" s="245"/>
      <c r="H99" s="246"/>
      <c r="I99" s="247"/>
      <c r="J99" s="235"/>
      <c r="L99" s="285"/>
      <c r="M99" s="285"/>
      <c r="N99" s="285"/>
      <c r="O99" s="286"/>
      <c r="P99" s="287"/>
      <c r="R99" s="144" t="s">
        <v>177</v>
      </c>
      <c r="S99" s="238">
        <f>SUM(S61:S98)</f>
        <v>306.95897345764411</v>
      </c>
      <c r="T99" s="150" t="s">
        <v>169</v>
      </c>
      <c r="V99" s="153"/>
      <c r="W99" s="107"/>
      <c r="X99" s="167"/>
    </row>
    <row r="100" spans="2:24" ht="15.75" thickBot="1">
      <c r="B100" s="252"/>
      <c r="C100" s="253"/>
      <c r="D100" s="254"/>
      <c r="E100" s="255"/>
      <c r="F100" s="256"/>
      <c r="G100" s="168"/>
      <c r="H100" s="257"/>
      <c r="I100" s="258"/>
      <c r="J100" s="236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259"/>
      <c r="W100" s="255"/>
      <c r="X100" s="260"/>
    </row>
    <row r="101" spans="2:24" ht="15.75" thickBot="1"/>
    <row r="102" spans="2:24" ht="24" thickBot="1">
      <c r="B102" s="174" t="s">
        <v>23</v>
      </c>
      <c r="C102" s="158" t="s">
        <v>146</v>
      </c>
      <c r="D102" s="175">
        <f>I104+S104</f>
        <v>12444</v>
      </c>
      <c r="E102" s="176" t="s">
        <v>147</v>
      </c>
      <c r="F102" s="158" t="str">
        <f>X111</f>
        <v>Less than expected</v>
      </c>
      <c r="G102" s="177"/>
      <c r="H102" s="177"/>
      <c r="I102" s="175">
        <f>E125+O147</f>
        <v>18000</v>
      </c>
      <c r="J102" s="177" t="s">
        <v>148</v>
      </c>
      <c r="K102" s="177"/>
      <c r="L102" s="177"/>
      <c r="M102" s="186">
        <v>0</v>
      </c>
      <c r="N102" s="177" t="s">
        <v>149</v>
      </c>
      <c r="O102" s="177"/>
      <c r="P102" s="177"/>
      <c r="Q102" s="177"/>
      <c r="R102" s="177"/>
      <c r="S102" s="175">
        <f>I102-M102</f>
        <v>18000</v>
      </c>
      <c r="T102" s="177" t="s">
        <v>150</v>
      </c>
      <c r="U102" s="177"/>
      <c r="V102" s="177"/>
      <c r="W102" s="242">
        <f>S102*'MR Reference'!$C$79</f>
        <v>16560</v>
      </c>
      <c r="X102" s="241" t="s">
        <v>151</v>
      </c>
    </row>
    <row r="103" spans="2:24" ht="19.5" thickBot="1">
      <c r="B103" s="159"/>
      <c r="C103" s="14"/>
      <c r="D103" s="14"/>
      <c r="E103" s="15"/>
      <c r="F103" s="16"/>
      <c r="G103" s="14"/>
      <c r="X103" s="160"/>
    </row>
    <row r="104" spans="2:24" ht="24" thickBot="1">
      <c r="B104" s="67" t="s">
        <v>188</v>
      </c>
      <c r="C104" s="237" t="s">
        <v>153</v>
      </c>
      <c r="D104" s="69"/>
      <c r="E104" s="70"/>
      <c r="F104" s="68"/>
      <c r="G104" s="71"/>
      <c r="H104" s="68" t="s">
        <v>146</v>
      </c>
      <c r="I104" s="141">
        <f>ROUNDDOWN(I126,0)</f>
        <v>12353</v>
      </c>
      <c r="J104" s="72" t="s">
        <v>147</v>
      </c>
      <c r="L104" s="67" t="s">
        <v>189</v>
      </c>
      <c r="M104" s="237" t="s">
        <v>155</v>
      </c>
      <c r="N104" s="69"/>
      <c r="O104" s="70"/>
      <c r="P104" s="239"/>
      <c r="Q104" s="71"/>
      <c r="R104" s="68" t="s">
        <v>146</v>
      </c>
      <c r="S104" s="141">
        <f>ROUNDDOWN(S148,0)</f>
        <v>91</v>
      </c>
      <c r="T104" s="72" t="s">
        <v>147</v>
      </c>
      <c r="V104" s="288" t="s">
        <v>156</v>
      </c>
      <c r="W104" s="289"/>
      <c r="X104" s="290"/>
    </row>
    <row r="105" spans="2:24" ht="18.75">
      <c r="B105" s="159"/>
      <c r="C105" s="14"/>
      <c r="D105" s="14"/>
      <c r="E105" s="15"/>
      <c r="F105" s="16"/>
      <c r="G105" s="14"/>
      <c r="L105" s="11"/>
      <c r="M105" s="14"/>
      <c r="N105" s="14"/>
      <c r="O105" s="15"/>
      <c r="P105" s="16"/>
      <c r="Q105" s="14"/>
      <c r="X105" s="160"/>
    </row>
    <row r="106" spans="2:24" ht="18.75">
      <c r="B106" s="161" t="s">
        <v>157</v>
      </c>
      <c r="C106" s="14"/>
      <c r="D106" s="14"/>
      <c r="E106" s="15"/>
      <c r="F106" s="16"/>
      <c r="G106" s="14"/>
      <c r="H106" s="17" t="s">
        <v>158</v>
      </c>
      <c r="L106" s="17" t="s">
        <v>157</v>
      </c>
      <c r="M106" s="14"/>
      <c r="N106" s="14"/>
      <c r="O106" s="15"/>
      <c r="P106" s="16"/>
      <c r="Q106" s="14"/>
      <c r="R106" s="17" t="s">
        <v>158</v>
      </c>
      <c r="V106" s="17" t="s">
        <v>156</v>
      </c>
      <c r="X106" s="160"/>
    </row>
    <row r="107" spans="2:24" ht="23.25">
      <c r="B107" s="162" t="s">
        <v>190</v>
      </c>
      <c r="C107" s="146"/>
      <c r="D107" s="144" t="s">
        <v>160</v>
      </c>
      <c r="E107" s="147" t="s">
        <v>161</v>
      </c>
      <c r="F107" s="144" t="s">
        <v>162</v>
      </c>
      <c r="G107" s="18"/>
      <c r="H107" s="145" t="s">
        <v>188</v>
      </c>
      <c r="I107" s="144" t="s">
        <v>163</v>
      </c>
      <c r="J107" s="148" t="s">
        <v>164</v>
      </c>
      <c r="L107" s="143" t="s">
        <v>191</v>
      </c>
      <c r="M107" s="146"/>
      <c r="N107" s="144" t="s">
        <v>160</v>
      </c>
      <c r="O107" s="147" t="s">
        <v>161</v>
      </c>
      <c r="P107" s="144" t="s">
        <v>162</v>
      </c>
      <c r="Q107" s="18"/>
      <c r="R107" s="145" t="s">
        <v>189</v>
      </c>
      <c r="S107" s="144" t="s">
        <v>163</v>
      </c>
      <c r="T107" s="148" t="s">
        <v>164</v>
      </c>
      <c r="V107" s="143" t="s">
        <v>192</v>
      </c>
      <c r="W107" s="148" t="s">
        <v>166</v>
      </c>
      <c r="X107" s="163" t="s">
        <v>164</v>
      </c>
    </row>
    <row r="108" spans="2:24">
      <c r="B108" s="164" t="s">
        <v>167</v>
      </c>
      <c r="C108" s="178">
        <v>43864</v>
      </c>
      <c r="D108" s="157">
        <f>(C108+(365*2))-$C$3</f>
        <v>397</v>
      </c>
      <c r="E108" s="152">
        <v>4</v>
      </c>
      <c r="F108" s="108">
        <f t="shared" ref="F108:F123" si="21">MIN($C$5/365, (D108/365))</f>
        <v>1.0876712328767124</v>
      </c>
      <c r="H108" s="144" t="s">
        <v>168</v>
      </c>
      <c r="I108" s="147">
        <f>Parameter!$C$18*(Parameter!$C$17/Parameter!$C$4-1)</f>
        <v>1.9310126823253633</v>
      </c>
      <c r="J108" s="144" t="s">
        <v>169</v>
      </c>
      <c r="L108" s="151" t="s">
        <v>167</v>
      </c>
      <c r="M108" s="277">
        <v>43893</v>
      </c>
      <c r="N108" s="157">
        <f t="shared" ref="N108:N146" si="22">(M108+(365*2))-$C$3</f>
        <v>426</v>
      </c>
      <c r="O108" s="152">
        <v>7</v>
      </c>
      <c r="P108" s="108">
        <f t="shared" ref="P108:P123" si="23">MIN($C$5/365, (N108/365))</f>
        <v>1.167123287671233</v>
      </c>
      <c r="Q108" s="11"/>
      <c r="R108" s="144" t="s">
        <v>168</v>
      </c>
      <c r="S108" s="147">
        <f>Parameter!$C$18*(Parameter!$C$17/Parameter!$C$4-1)</f>
        <v>1.9310126823253633</v>
      </c>
      <c r="T108" s="144" t="s">
        <v>169</v>
      </c>
      <c r="V108" s="203" t="s">
        <v>170</v>
      </c>
      <c r="W108" s="215">
        <v>44394</v>
      </c>
      <c r="X108" s="205" t="s">
        <v>171</v>
      </c>
    </row>
    <row r="109" spans="2:24">
      <c r="B109" s="164" t="s">
        <v>167</v>
      </c>
      <c r="C109" s="178">
        <v>43869</v>
      </c>
      <c r="D109" s="157">
        <f t="shared" ref="D109:D123" si="24">(C109+(365*2))-$C$3</f>
        <v>402</v>
      </c>
      <c r="E109" s="152">
        <v>1</v>
      </c>
      <c r="F109" s="108">
        <f t="shared" si="21"/>
        <v>1.1013698630136985</v>
      </c>
      <c r="H109" s="142">
        <f t="shared" ref="H109:H123" si="25">C108</f>
        <v>43864</v>
      </c>
      <c r="I109" s="149">
        <f>MAX(0,$I$14*E108*Parameter!$C$6*Parameter!$C$5*Parameter!$C$7*Parameter!$C$8*Parameter!$C$9*Parameter!$C$19*F108)</f>
        <v>2.6267619932572375</v>
      </c>
      <c r="J109" s="150" t="s">
        <v>187</v>
      </c>
      <c r="L109" s="151" t="s">
        <v>167</v>
      </c>
      <c r="M109" s="278">
        <v>43894</v>
      </c>
      <c r="N109" s="157">
        <f t="shared" si="22"/>
        <v>427</v>
      </c>
      <c r="O109" s="152">
        <v>2</v>
      </c>
      <c r="P109" s="108">
        <f t="shared" si="23"/>
        <v>1.1698630136986301</v>
      </c>
      <c r="Q109" s="11"/>
      <c r="R109" s="142">
        <f t="shared" ref="R109:R147" si="26">M108</f>
        <v>43893</v>
      </c>
      <c r="S109" s="149">
        <f>MAX(0,$S$14*O108*Parameter!$C$6*Parameter!$C$5*Parameter!$C$7*Parameter!$C$8*Parameter!$C$9*Parameter!$C$19*P108)</f>
        <v>4.9326223324263756</v>
      </c>
      <c r="T109" s="150" t="s">
        <v>169</v>
      </c>
      <c r="V109" s="151" t="s">
        <v>172</v>
      </c>
      <c r="W109" s="152">
        <f>(W108/365)*$C$5</f>
        <v>62759.736986301366</v>
      </c>
      <c r="X109" s="165" t="s">
        <v>173</v>
      </c>
    </row>
    <row r="110" spans="2:24">
      <c r="B110" s="164" t="s">
        <v>167</v>
      </c>
      <c r="C110" s="178">
        <v>43872</v>
      </c>
      <c r="D110" s="157">
        <f t="shared" si="24"/>
        <v>405</v>
      </c>
      <c r="E110" s="152">
        <v>4</v>
      </c>
      <c r="F110" s="108">
        <f t="shared" si="21"/>
        <v>1.1095890410958904</v>
      </c>
      <c r="H110" s="142">
        <f t="shared" si="25"/>
        <v>43869</v>
      </c>
      <c r="I110" s="149">
        <f>MAX(0,$I$14*E109*Parameter!$C$6*Parameter!$C$5*Parameter!$C$7*Parameter!$C$8*Parameter!$C$9*Parameter!$C$19*F109)</f>
        <v>0.66496115950214696</v>
      </c>
      <c r="J110" s="150" t="s">
        <v>187</v>
      </c>
      <c r="L110" s="151" t="s">
        <v>167</v>
      </c>
      <c r="M110" s="278">
        <v>43896</v>
      </c>
      <c r="N110" s="157">
        <f t="shared" si="22"/>
        <v>429</v>
      </c>
      <c r="O110" s="152">
        <v>2</v>
      </c>
      <c r="P110" s="108">
        <f t="shared" si="23"/>
        <v>1.1753424657534246</v>
      </c>
      <c r="Q110" s="11"/>
      <c r="R110" s="142">
        <f t="shared" si="26"/>
        <v>43894</v>
      </c>
      <c r="S110" s="149">
        <f>MAX(0,$S$14*O109*Parameter!$C$6*Parameter!$C$5*Parameter!$C$7*Parameter!$C$8*Parameter!$C$9*Parameter!$C$19*P109)</f>
        <v>1.4126289308826705</v>
      </c>
      <c r="T110" s="150" t="s">
        <v>169</v>
      </c>
      <c r="V110" s="151" t="s">
        <v>174</v>
      </c>
      <c r="W110" s="154">
        <f>D102</f>
        <v>12444</v>
      </c>
      <c r="X110" s="165" t="s">
        <v>173</v>
      </c>
    </row>
    <row r="111" spans="2:24">
      <c r="B111" s="164" t="s">
        <v>167</v>
      </c>
      <c r="C111" s="178">
        <v>43877</v>
      </c>
      <c r="D111" s="157">
        <f t="shared" si="24"/>
        <v>410</v>
      </c>
      <c r="E111" s="152">
        <v>797</v>
      </c>
      <c r="F111" s="108">
        <f t="shared" si="21"/>
        <v>1.1232876712328768</v>
      </c>
      <c r="H111" s="142">
        <f t="shared" si="25"/>
        <v>43872</v>
      </c>
      <c r="I111" s="149">
        <f>MAX(0,$I$14*E110*Parameter!$C$6*Parameter!$C$5*Parameter!$C$7*Parameter!$C$8*Parameter!$C$9*Parameter!$C$19*F110)</f>
        <v>2.6796942248593982</v>
      </c>
      <c r="J111" s="150" t="s">
        <v>187</v>
      </c>
      <c r="L111" s="151" t="s">
        <v>167</v>
      </c>
      <c r="M111" s="278">
        <v>43898</v>
      </c>
      <c r="N111" s="157">
        <f t="shared" si="22"/>
        <v>431</v>
      </c>
      <c r="O111" s="152">
        <v>2</v>
      </c>
      <c r="P111" s="108">
        <f t="shared" si="23"/>
        <v>1.1808219178082191</v>
      </c>
      <c r="Q111" s="11"/>
      <c r="R111" s="142">
        <f t="shared" si="26"/>
        <v>43896</v>
      </c>
      <c r="S111" s="149">
        <f>MAX(0,$S$14*O110*Parameter!$C$6*Parameter!$C$5*Parameter!$C$7*Parameter!$C$8*Parameter!$C$9*Parameter!$C$19*P110)</f>
        <v>1.4192454598329405</v>
      </c>
      <c r="T111" s="150" t="s">
        <v>169</v>
      </c>
      <c r="V111" s="155" t="s">
        <v>175</v>
      </c>
      <c r="W111" s="156">
        <f>(W109-W110)/W109</f>
        <v>0.8017200103512836</v>
      </c>
      <c r="X111" s="166" t="str">
        <f>IF(W111&lt;100%,"Less than expected","More than expected")</f>
        <v>Less than expected</v>
      </c>
    </row>
    <row r="112" spans="2:24">
      <c r="B112" s="164" t="s">
        <v>167</v>
      </c>
      <c r="C112" s="178">
        <v>43878</v>
      </c>
      <c r="D112" s="157">
        <f t="shared" si="24"/>
        <v>411</v>
      </c>
      <c r="E112" s="152">
        <v>1</v>
      </c>
      <c r="F112" s="108">
        <f t="shared" si="21"/>
        <v>1.1260273972602739</v>
      </c>
      <c r="H112" s="142">
        <f t="shared" si="25"/>
        <v>43877</v>
      </c>
      <c r="I112" s="149">
        <f>MAX(0,$I$14*E111*Parameter!$C$6*Parameter!$C$5*Parameter!$C$7*Parameter!$C$8*Parameter!$C$9*Parameter!$C$19*F111)</f>
        <v>540.52079126994181</v>
      </c>
      <c r="J112" s="150" t="s">
        <v>187</v>
      </c>
      <c r="L112" s="151" t="s">
        <v>167</v>
      </c>
      <c r="M112" s="278">
        <v>43899</v>
      </c>
      <c r="N112" s="157">
        <f t="shared" si="22"/>
        <v>432</v>
      </c>
      <c r="O112" s="152">
        <v>3</v>
      </c>
      <c r="P112" s="108">
        <f t="shared" si="23"/>
        <v>1.1835616438356165</v>
      </c>
      <c r="R112" s="142">
        <f t="shared" si="26"/>
        <v>43898</v>
      </c>
      <c r="S112" s="149">
        <f>MAX(0,$S$14*O111*Parameter!$C$6*Parameter!$C$5*Parameter!$C$7*Parameter!$C$8*Parameter!$C$9*Parameter!$C$19*P111)</f>
        <v>1.4258619887832107</v>
      </c>
      <c r="T112" s="150" t="s">
        <v>169</v>
      </c>
      <c r="V112" s="153"/>
      <c r="W112" s="107"/>
      <c r="X112" s="167"/>
    </row>
    <row r="113" spans="2:24">
      <c r="B113" s="164" t="s">
        <v>167</v>
      </c>
      <c r="C113" s="178">
        <v>43879</v>
      </c>
      <c r="D113" s="157">
        <f t="shared" si="24"/>
        <v>412</v>
      </c>
      <c r="E113" s="152">
        <v>910</v>
      </c>
      <c r="F113" s="108">
        <f t="shared" si="21"/>
        <v>1.1287671232876713</v>
      </c>
      <c r="H113" s="142">
        <f t="shared" si="25"/>
        <v>43878</v>
      </c>
      <c r="I113" s="149">
        <f>MAX(0,$I$14*E112*Parameter!$C$6*Parameter!$C$5*Parameter!$C$7*Parameter!$C$8*Parameter!$C$9*Parameter!$C$19*F112)</f>
        <v>0.67984834964025476</v>
      </c>
      <c r="J113" s="150" t="s">
        <v>187</v>
      </c>
      <c r="L113" s="151" t="s">
        <v>167</v>
      </c>
      <c r="M113" s="278">
        <v>43900</v>
      </c>
      <c r="N113" s="157">
        <f t="shared" si="22"/>
        <v>433</v>
      </c>
      <c r="O113" s="152">
        <v>2</v>
      </c>
      <c r="P113" s="108">
        <f t="shared" si="23"/>
        <v>1.1863013698630136</v>
      </c>
      <c r="R113" s="142">
        <f t="shared" si="26"/>
        <v>43899</v>
      </c>
      <c r="S113" s="149">
        <f>MAX(0,$S$14*O112*Parameter!$C$6*Parameter!$C$5*Parameter!$C$7*Parameter!$C$8*Parameter!$C$9*Parameter!$C$19*P112)</f>
        <v>2.1437553798875189</v>
      </c>
      <c r="T113" s="150" t="s">
        <v>169</v>
      </c>
      <c r="V113" s="153"/>
      <c r="W113" s="107"/>
      <c r="X113" s="167"/>
    </row>
    <row r="114" spans="2:24">
      <c r="B114" s="164" t="s">
        <v>167</v>
      </c>
      <c r="C114" s="178">
        <v>43880</v>
      </c>
      <c r="D114" s="157">
        <f t="shared" si="24"/>
        <v>413</v>
      </c>
      <c r="E114" s="152">
        <v>468</v>
      </c>
      <c r="F114" s="108">
        <f t="shared" si="21"/>
        <v>1.1315068493150684</v>
      </c>
      <c r="H114" s="142">
        <f t="shared" si="25"/>
        <v>43879</v>
      </c>
      <c r="I114" s="149">
        <f>MAX(0,$I$14*E113*Parameter!$C$6*Parameter!$C$5*Parameter!$C$7*Parameter!$C$8*Parameter!$C$9*Parameter!$C$19*F113)</f>
        <v>620.16725850881835</v>
      </c>
      <c r="J114" s="150" t="s">
        <v>187</v>
      </c>
      <c r="L114" s="151" t="s">
        <v>167</v>
      </c>
      <c r="M114" s="278">
        <v>43901</v>
      </c>
      <c r="N114" s="157">
        <f t="shared" si="22"/>
        <v>434</v>
      </c>
      <c r="O114" s="152">
        <v>3</v>
      </c>
      <c r="P114" s="108">
        <f t="shared" si="23"/>
        <v>1.189041095890411</v>
      </c>
      <c r="R114" s="142">
        <f t="shared" si="26"/>
        <v>43900</v>
      </c>
      <c r="S114" s="149">
        <f>MAX(0,$S$14*O113*Parameter!$C$6*Parameter!$C$5*Parameter!$C$7*Parameter!$C$8*Parameter!$C$9*Parameter!$C$19*P113)</f>
        <v>1.4324785177334807</v>
      </c>
      <c r="T114" s="150" t="s">
        <v>169</v>
      </c>
      <c r="V114" s="153"/>
      <c r="W114" s="107"/>
      <c r="X114" s="167"/>
    </row>
    <row r="115" spans="2:24">
      <c r="B115" s="164" t="s">
        <v>167</v>
      </c>
      <c r="C115" s="178">
        <v>43881</v>
      </c>
      <c r="D115" s="157">
        <f t="shared" si="24"/>
        <v>414</v>
      </c>
      <c r="E115" s="152">
        <v>1073</v>
      </c>
      <c r="F115" s="108">
        <f t="shared" si="21"/>
        <v>1.1342465753424658</v>
      </c>
      <c r="H115" s="142">
        <f t="shared" si="25"/>
        <v>43880</v>
      </c>
      <c r="I115" s="149">
        <f>MAX(0,$I$14*E114*Parameter!$C$6*Parameter!$C$5*Parameter!$C$7*Parameter!$C$8*Parameter!$C$9*Parameter!$C$19*F114)</f>
        <v>319.71729540600239</v>
      </c>
      <c r="J115" s="150" t="s">
        <v>187</v>
      </c>
      <c r="L115" s="151" t="s">
        <v>167</v>
      </c>
      <c r="M115" s="278">
        <v>43902</v>
      </c>
      <c r="N115" s="157">
        <f t="shared" si="22"/>
        <v>435</v>
      </c>
      <c r="O115" s="152">
        <v>1</v>
      </c>
      <c r="P115" s="108">
        <f t="shared" si="23"/>
        <v>1.1917808219178083</v>
      </c>
      <c r="R115" s="142">
        <f t="shared" si="26"/>
        <v>43901</v>
      </c>
      <c r="S115" s="149">
        <f>MAX(0,$S$14*O114*Parameter!$C$6*Parameter!$C$5*Parameter!$C$7*Parameter!$C$8*Parameter!$C$9*Parameter!$C$19*P114)</f>
        <v>2.1536801733129241</v>
      </c>
      <c r="T115" s="150" t="s">
        <v>169</v>
      </c>
      <c r="V115" s="153"/>
      <c r="W115" s="107"/>
      <c r="X115" s="167"/>
    </row>
    <row r="116" spans="2:24">
      <c r="B116" s="164" t="s">
        <v>167</v>
      </c>
      <c r="C116" s="178">
        <v>43882</v>
      </c>
      <c r="D116" s="157">
        <f t="shared" si="24"/>
        <v>415</v>
      </c>
      <c r="E116" s="152">
        <v>2027</v>
      </c>
      <c r="F116" s="108">
        <f t="shared" si="21"/>
        <v>1.1369863013698631</v>
      </c>
      <c r="H116" s="142">
        <f t="shared" si="25"/>
        <v>43881</v>
      </c>
      <c r="I116" s="149">
        <f>MAX(0,$I$14*E115*Parameter!$C$6*Parameter!$C$5*Parameter!$C$7*Parameter!$C$8*Parameter!$C$9*Parameter!$C$19*F115)</f>
        <v>734.80193083672339</v>
      </c>
      <c r="J116" s="150" t="s">
        <v>187</v>
      </c>
      <c r="L116" s="151" t="s">
        <v>167</v>
      </c>
      <c r="M116" s="278">
        <v>43903</v>
      </c>
      <c r="N116" s="157">
        <f t="shared" si="22"/>
        <v>436</v>
      </c>
      <c r="O116" s="152">
        <v>1</v>
      </c>
      <c r="P116" s="108">
        <f t="shared" si="23"/>
        <v>1.1945205479452055</v>
      </c>
      <c r="R116" s="142">
        <f t="shared" si="26"/>
        <v>43902</v>
      </c>
      <c r="S116" s="149">
        <f>MAX(0,$S$14*O115*Parameter!$C$6*Parameter!$C$5*Parameter!$C$7*Parameter!$C$8*Parameter!$C$9*Parameter!$C$19*P115)</f>
        <v>0.71954752334187555</v>
      </c>
      <c r="T116" s="150" t="s">
        <v>169</v>
      </c>
      <c r="V116" s="153"/>
      <c r="W116" s="107"/>
      <c r="X116" s="167"/>
    </row>
    <row r="117" spans="2:24">
      <c r="B117" s="164" t="s">
        <v>167</v>
      </c>
      <c r="C117" s="178">
        <v>43883</v>
      </c>
      <c r="D117" s="157">
        <f t="shared" si="24"/>
        <v>416</v>
      </c>
      <c r="E117" s="152">
        <v>1343</v>
      </c>
      <c r="F117" s="108">
        <f t="shared" si="21"/>
        <v>1.1397260273972603</v>
      </c>
      <c r="H117" s="142">
        <f t="shared" si="25"/>
        <v>43882</v>
      </c>
      <c r="I117" s="149">
        <f>MAX(0,$I$14*E116*Parameter!$C$6*Parameter!$C$5*Parameter!$C$7*Parameter!$C$8*Parameter!$C$9*Parameter!$C$19*F116)</f>
        <v>1391.4643089029942</v>
      </c>
      <c r="J117" s="150" t="s">
        <v>187</v>
      </c>
      <c r="L117" s="151" t="s">
        <v>167</v>
      </c>
      <c r="M117" s="278">
        <v>43904</v>
      </c>
      <c r="N117" s="157">
        <f t="shared" si="22"/>
        <v>437</v>
      </c>
      <c r="O117" s="152">
        <v>1</v>
      </c>
      <c r="P117" s="108">
        <f t="shared" si="23"/>
        <v>1.1972602739726028</v>
      </c>
      <c r="R117" s="142">
        <f t="shared" si="26"/>
        <v>43903</v>
      </c>
      <c r="S117" s="149">
        <f>MAX(0,$S$14*O116*Parameter!$C$6*Parameter!$C$5*Parameter!$C$7*Parameter!$C$8*Parameter!$C$9*Parameter!$C$19*P116)</f>
        <v>0.72120165557944294</v>
      </c>
      <c r="T117" s="150" t="s">
        <v>169</v>
      </c>
      <c r="V117" s="153"/>
      <c r="W117" s="107"/>
      <c r="X117" s="167"/>
    </row>
    <row r="118" spans="2:24">
      <c r="B118" s="164" t="s">
        <v>167</v>
      </c>
      <c r="C118" s="178">
        <v>43884</v>
      </c>
      <c r="D118" s="157">
        <f t="shared" si="24"/>
        <v>417</v>
      </c>
      <c r="E118" s="152">
        <v>994</v>
      </c>
      <c r="F118" s="108">
        <f t="shared" si="21"/>
        <v>1.1424657534246576</v>
      </c>
      <c r="H118" s="142">
        <f t="shared" si="25"/>
        <v>43883</v>
      </c>
      <c r="I118" s="149">
        <f>MAX(0,$I$14*E117*Parameter!$C$6*Parameter!$C$5*Parameter!$C$7*Parameter!$C$8*Parameter!$C$9*Parameter!$C$19*F117)</f>
        <v>924.14383154212828</v>
      </c>
      <c r="J118" s="150" t="s">
        <v>187</v>
      </c>
      <c r="L118" s="151" t="s">
        <v>167</v>
      </c>
      <c r="M118" s="278">
        <v>43905</v>
      </c>
      <c r="N118" s="157">
        <f t="shared" si="22"/>
        <v>438</v>
      </c>
      <c r="O118" s="152">
        <v>1</v>
      </c>
      <c r="P118" s="108">
        <f t="shared" si="23"/>
        <v>1.2</v>
      </c>
      <c r="R118" s="142">
        <f t="shared" si="26"/>
        <v>43904</v>
      </c>
      <c r="S118" s="149">
        <f>MAX(0,$S$14*O117*Parameter!$C$6*Parameter!$C$5*Parameter!$C$7*Parameter!$C$8*Parameter!$C$9*Parameter!$C$19*P117)</f>
        <v>0.72285578781701054</v>
      </c>
      <c r="T118" s="150" t="s">
        <v>169</v>
      </c>
      <c r="V118" s="153"/>
      <c r="W118" s="107"/>
      <c r="X118" s="167"/>
    </row>
    <row r="119" spans="2:24">
      <c r="B119" s="164" t="s">
        <v>167</v>
      </c>
      <c r="C119" s="178">
        <v>43885</v>
      </c>
      <c r="D119" s="157">
        <f t="shared" si="24"/>
        <v>418</v>
      </c>
      <c r="E119" s="152">
        <v>1067</v>
      </c>
      <c r="F119" s="108">
        <f t="shared" si="21"/>
        <v>1.1452054794520548</v>
      </c>
      <c r="H119" s="142">
        <f t="shared" si="25"/>
        <v>43884</v>
      </c>
      <c r="I119" s="149">
        <f>MAX(0,$I$14*E118*Parameter!$C$6*Parameter!$C$5*Parameter!$C$7*Parameter!$C$8*Parameter!$C$9*Parameter!$C$19*F118)</f>
        <v>685.63450420726599</v>
      </c>
      <c r="J119" s="150" t="s">
        <v>187</v>
      </c>
      <c r="L119" s="151" t="s">
        <v>167</v>
      </c>
      <c r="M119" s="278">
        <v>43906</v>
      </c>
      <c r="N119" s="157">
        <f t="shared" si="22"/>
        <v>439</v>
      </c>
      <c r="O119" s="152">
        <v>4</v>
      </c>
      <c r="P119" s="108">
        <f t="shared" si="23"/>
        <v>1.2027397260273973</v>
      </c>
      <c r="R119" s="142">
        <f t="shared" si="26"/>
        <v>43905</v>
      </c>
      <c r="S119" s="149">
        <f>MAX(0,$S$14*O118*Parameter!$C$6*Parameter!$C$5*Parameter!$C$7*Parameter!$C$8*Parameter!$C$9*Parameter!$C$19*P118)</f>
        <v>0.72450992005457804</v>
      </c>
      <c r="T119" s="150" t="s">
        <v>169</v>
      </c>
      <c r="V119" s="153"/>
      <c r="W119" s="107"/>
      <c r="X119" s="167"/>
    </row>
    <row r="120" spans="2:24">
      <c r="B120" s="164" t="s">
        <v>167</v>
      </c>
      <c r="C120" s="178">
        <v>43886</v>
      </c>
      <c r="D120" s="157">
        <f t="shared" si="24"/>
        <v>419</v>
      </c>
      <c r="E120" s="152">
        <v>1876</v>
      </c>
      <c r="F120" s="108">
        <f t="shared" si="21"/>
        <v>1.1479452054794521</v>
      </c>
      <c r="H120" s="142">
        <f t="shared" si="25"/>
        <v>43885</v>
      </c>
      <c r="I120" s="149">
        <f>MAX(0,$I$14*E119*Parameter!$C$6*Parameter!$C$5*Parameter!$C$7*Parameter!$C$8*Parameter!$C$9*Parameter!$C$19*F119)</f>
        <v>737.75290274854376</v>
      </c>
      <c r="J120" s="150" t="s">
        <v>187</v>
      </c>
      <c r="L120" s="151" t="s">
        <v>167</v>
      </c>
      <c r="M120" s="278">
        <v>43907</v>
      </c>
      <c r="N120" s="157">
        <f t="shared" si="22"/>
        <v>440</v>
      </c>
      <c r="O120" s="152">
        <v>2</v>
      </c>
      <c r="P120" s="108">
        <f t="shared" si="23"/>
        <v>1.2054794520547945</v>
      </c>
      <c r="R120" s="142">
        <f t="shared" si="26"/>
        <v>43906</v>
      </c>
      <c r="S120" s="149">
        <f>MAX(0,$S$14*O119*Parameter!$C$6*Parameter!$C$5*Parameter!$C$7*Parameter!$C$8*Parameter!$C$9*Parameter!$C$19*P119)</f>
        <v>2.9046562091685826</v>
      </c>
      <c r="T120" s="150" t="s">
        <v>169</v>
      </c>
      <c r="V120" s="153"/>
      <c r="W120" s="107"/>
      <c r="X120" s="167"/>
    </row>
    <row r="121" spans="2:24">
      <c r="B121" s="164" t="s">
        <v>167</v>
      </c>
      <c r="C121" s="178">
        <v>43887</v>
      </c>
      <c r="D121" s="157">
        <f t="shared" si="24"/>
        <v>420</v>
      </c>
      <c r="E121" s="152">
        <v>3422</v>
      </c>
      <c r="F121" s="108">
        <f t="shared" si="21"/>
        <v>1.1506849315068493</v>
      </c>
      <c r="H121" s="142">
        <f t="shared" si="25"/>
        <v>43886</v>
      </c>
      <c r="I121" s="149">
        <f>MAX(0,$I$14*E120*Parameter!$C$6*Parameter!$C$5*Parameter!$C$7*Parameter!$C$8*Parameter!$C$9*Parameter!$C$19*F120)</f>
        <v>1300.2207205465318</v>
      </c>
      <c r="J121" s="150" t="s">
        <v>187</v>
      </c>
      <c r="L121" s="151" t="s">
        <v>167</v>
      </c>
      <c r="M121" s="278">
        <v>43908</v>
      </c>
      <c r="N121" s="157">
        <f t="shared" si="22"/>
        <v>441</v>
      </c>
      <c r="O121" s="152">
        <v>2</v>
      </c>
      <c r="P121" s="108">
        <f t="shared" si="23"/>
        <v>1.2082191780821918</v>
      </c>
      <c r="R121" s="142">
        <f t="shared" si="26"/>
        <v>43907</v>
      </c>
      <c r="S121" s="149">
        <f>MAX(0,$S$14*O120*Parameter!$C$6*Parameter!$C$5*Parameter!$C$7*Parameter!$C$8*Parameter!$C$9*Parameter!$C$19*P120)</f>
        <v>1.4556363690594261</v>
      </c>
      <c r="T121" s="150" t="s">
        <v>169</v>
      </c>
      <c r="V121" s="153"/>
      <c r="W121" s="107"/>
      <c r="X121" s="167"/>
    </row>
    <row r="122" spans="2:24">
      <c r="B122" s="164" t="s">
        <v>167</v>
      </c>
      <c r="C122" s="178">
        <v>43888</v>
      </c>
      <c r="D122" s="157">
        <f t="shared" si="24"/>
        <v>421</v>
      </c>
      <c r="E122" s="152">
        <v>2540</v>
      </c>
      <c r="F122" s="108">
        <f t="shared" si="21"/>
        <v>1.1534246575342466</v>
      </c>
      <c r="H122" s="142">
        <f t="shared" si="25"/>
        <v>43887</v>
      </c>
      <c r="I122" s="149">
        <f>MAX(0,$I$14*E121*Parameter!$C$6*Parameter!$C$5*Parameter!$C$7*Parameter!$C$8*Parameter!$C$9*Parameter!$C$19*F121)</f>
        <v>2377.3850171215568</v>
      </c>
      <c r="J122" s="150" t="s">
        <v>187</v>
      </c>
      <c r="L122" s="151" t="s">
        <v>167</v>
      </c>
      <c r="M122" s="278">
        <v>43909</v>
      </c>
      <c r="N122" s="157">
        <f t="shared" si="22"/>
        <v>442</v>
      </c>
      <c r="O122" s="152">
        <v>2</v>
      </c>
      <c r="P122" s="108">
        <f t="shared" si="23"/>
        <v>1.210958904109589</v>
      </c>
      <c r="R122" s="142">
        <f t="shared" si="26"/>
        <v>43908</v>
      </c>
      <c r="S122" s="149">
        <f>MAX(0,$S$14*O121*Parameter!$C$6*Parameter!$C$5*Parameter!$C$7*Parameter!$C$8*Parameter!$C$9*Parameter!$C$19*P121)</f>
        <v>1.4589446335345613</v>
      </c>
      <c r="T122" s="150" t="s">
        <v>169</v>
      </c>
      <c r="V122" s="153"/>
      <c r="W122" s="107"/>
      <c r="X122" s="167"/>
    </row>
    <row r="123" spans="2:24">
      <c r="B123" s="164" t="s">
        <v>167</v>
      </c>
      <c r="C123" s="178">
        <v>43889</v>
      </c>
      <c r="D123" s="157">
        <f t="shared" si="24"/>
        <v>422</v>
      </c>
      <c r="E123" s="152">
        <v>357</v>
      </c>
      <c r="F123" s="108">
        <f t="shared" si="21"/>
        <v>1.1561643835616437</v>
      </c>
      <c r="H123" s="142">
        <f t="shared" si="25"/>
        <v>43888</v>
      </c>
      <c r="I123" s="149">
        <f>MAX(0,$I$14*E122*Parameter!$C$6*Parameter!$C$5*Parameter!$C$7*Parameter!$C$8*Parameter!$C$9*Parameter!$C$19*F122)</f>
        <v>1768.8297669204628</v>
      </c>
      <c r="J123" s="150" t="s">
        <v>187</v>
      </c>
      <c r="L123" s="151" t="s">
        <v>167</v>
      </c>
      <c r="M123" s="278">
        <v>43910</v>
      </c>
      <c r="N123" s="157">
        <f t="shared" si="22"/>
        <v>443</v>
      </c>
      <c r="O123" s="152">
        <v>5</v>
      </c>
      <c r="P123" s="108">
        <f t="shared" si="23"/>
        <v>1.2136986301369863</v>
      </c>
      <c r="R123" s="142">
        <f t="shared" si="26"/>
        <v>43909</v>
      </c>
      <c r="S123" s="149">
        <f>MAX(0,$S$14*O122*Parameter!$C$6*Parameter!$C$5*Parameter!$C$7*Parameter!$C$8*Parameter!$C$9*Parameter!$C$19*P122)</f>
        <v>1.4622528980096963</v>
      </c>
      <c r="T123" s="150" t="s">
        <v>169</v>
      </c>
      <c r="V123" s="153"/>
      <c r="W123" s="107"/>
      <c r="X123" s="167"/>
    </row>
    <row r="124" spans="2:24">
      <c r="B124" s="151" t="s">
        <v>167</v>
      </c>
      <c r="C124" s="248">
        <v>43891</v>
      </c>
      <c r="D124" s="157">
        <f>(C124+(365*2))-$C$3</f>
        <v>424</v>
      </c>
      <c r="E124" s="152">
        <v>994</v>
      </c>
      <c r="F124" s="108">
        <f>MIN($C$5/365, (D124/365))</f>
        <v>1.1616438356164382</v>
      </c>
      <c r="H124" s="142">
        <f t="shared" ref="H124:H125" si="27">C123</f>
        <v>43889</v>
      </c>
      <c r="I124" s="149">
        <f>MAX(0,$I$14*E123*Parameter!$C$6*Parameter!$C$5*Parameter!$C$7*Parameter!$C$8*Parameter!$C$9*Parameter!$C$19*F123)</f>
        <v>249.20163811849861</v>
      </c>
      <c r="J124" s="150" t="s">
        <v>187</v>
      </c>
      <c r="L124" s="151" t="s">
        <v>167</v>
      </c>
      <c r="M124" s="278">
        <v>43911</v>
      </c>
      <c r="N124" s="157">
        <f t="shared" si="22"/>
        <v>444</v>
      </c>
      <c r="O124" s="152">
        <v>2</v>
      </c>
      <c r="P124" s="108">
        <f t="shared" ref="P124:P141" si="28">MIN($C$5/365, (N124/365))</f>
        <v>1.2164383561643837</v>
      </c>
      <c r="R124" s="142">
        <f t="shared" si="26"/>
        <v>43910</v>
      </c>
      <c r="S124" s="149">
        <f>MAX(0,$S$14*O123*Parameter!$C$6*Parameter!$C$5*Parameter!$C$7*Parameter!$C$8*Parameter!$C$9*Parameter!$C$19*P123)</f>
        <v>3.6639029062120789</v>
      </c>
      <c r="T124" s="150" t="s">
        <v>169</v>
      </c>
      <c r="V124" s="153"/>
      <c r="W124" s="107"/>
      <c r="X124" s="167"/>
    </row>
    <row r="125" spans="2:24">
      <c r="B125" s="301" t="s">
        <v>176</v>
      </c>
      <c r="C125" s="294"/>
      <c r="D125" s="295"/>
      <c r="E125" s="299">
        <f>SUM(E108:E124)</f>
        <v>17878</v>
      </c>
      <c r="F125" s="291"/>
      <c r="H125" s="142">
        <f t="shared" si="27"/>
        <v>43891</v>
      </c>
      <c r="I125" s="149">
        <f>MAX(0,$I$14*E124*Parameter!$C$6*Parameter!$C$5*Parameter!$C$7*Parameter!$C$8*Parameter!$C$9*Parameter!$C$19*F124)</f>
        <v>697.14395631626076</v>
      </c>
      <c r="J125" s="150" t="s">
        <v>187</v>
      </c>
      <c r="L125" s="151" t="s">
        <v>167</v>
      </c>
      <c r="M125" s="278">
        <v>43919</v>
      </c>
      <c r="N125" s="157">
        <f t="shared" si="22"/>
        <v>452</v>
      </c>
      <c r="O125" s="152">
        <v>5</v>
      </c>
      <c r="P125" s="108">
        <f t="shared" si="28"/>
        <v>1.2383561643835617</v>
      </c>
      <c r="R125" s="142">
        <f t="shared" si="26"/>
        <v>43911</v>
      </c>
      <c r="S125" s="149">
        <f>MAX(0,$S$14*O124*Parameter!$C$6*Parameter!$C$5*Parameter!$C$7*Parameter!$C$8*Parameter!$C$9*Parameter!$C$19*P124)</f>
        <v>1.4688694269599667</v>
      </c>
      <c r="T125" s="150" t="s">
        <v>169</v>
      </c>
      <c r="V125" s="153"/>
      <c r="W125" s="107"/>
      <c r="X125" s="167"/>
    </row>
    <row r="126" spans="2:24">
      <c r="B126" s="309"/>
      <c r="C126" s="297"/>
      <c r="D126" s="298"/>
      <c r="E126" s="300"/>
      <c r="F126" s="292"/>
      <c r="H126" s="144" t="s">
        <v>177</v>
      </c>
      <c r="I126" s="238">
        <f>SUM(I109:I125)</f>
        <v>12353.635188172986</v>
      </c>
      <c r="J126" s="150" t="s">
        <v>169</v>
      </c>
      <c r="L126" s="151" t="s">
        <v>167</v>
      </c>
      <c r="M126" s="278">
        <v>43920</v>
      </c>
      <c r="N126" s="157">
        <f t="shared" si="22"/>
        <v>453</v>
      </c>
      <c r="O126" s="152">
        <v>1</v>
      </c>
      <c r="P126" s="108">
        <f t="shared" si="28"/>
        <v>1.2410958904109588</v>
      </c>
      <c r="R126" s="142">
        <f t="shared" si="26"/>
        <v>43919</v>
      </c>
      <c r="S126" s="149">
        <f>MAX(0,$S$14*O125*Parameter!$C$6*Parameter!$C$5*Parameter!$C$7*Parameter!$C$8*Parameter!$C$9*Parameter!$C$19*P125)</f>
        <v>3.7383388569026179</v>
      </c>
      <c r="T126" s="150" t="s">
        <v>169</v>
      </c>
      <c r="V126" s="153"/>
      <c r="W126" s="107"/>
      <c r="X126" s="167"/>
    </row>
    <row r="127" spans="2:24">
      <c r="B127" s="251"/>
      <c r="C127" s="243"/>
      <c r="D127" s="244"/>
      <c r="E127" s="107"/>
      <c r="F127" s="245"/>
      <c r="H127" s="246"/>
      <c r="I127" s="247"/>
      <c r="J127" s="235"/>
      <c r="L127" s="151" t="s">
        <v>167</v>
      </c>
      <c r="M127" s="278">
        <v>43921</v>
      </c>
      <c r="N127" s="157">
        <f t="shared" si="22"/>
        <v>454</v>
      </c>
      <c r="O127" s="152">
        <v>1</v>
      </c>
      <c r="P127" s="108">
        <f t="shared" si="28"/>
        <v>1.2438356164383562</v>
      </c>
      <c r="R127" s="142">
        <f t="shared" si="26"/>
        <v>43920</v>
      </c>
      <c r="S127" s="149">
        <f>MAX(0,$S$14*O126*Parameter!$C$6*Parameter!$C$5*Parameter!$C$7*Parameter!$C$8*Parameter!$C$9*Parameter!$C$19*P126)</f>
        <v>0.74932190361809092</v>
      </c>
      <c r="T127" s="150" t="s">
        <v>169</v>
      </c>
      <c r="V127" s="153"/>
      <c r="W127" s="107"/>
      <c r="X127" s="167"/>
    </row>
    <row r="128" spans="2:24">
      <c r="B128" s="251"/>
      <c r="C128" s="243"/>
      <c r="D128" s="244"/>
      <c r="E128" s="107"/>
      <c r="F128" s="245"/>
      <c r="H128" s="246"/>
      <c r="I128" s="247"/>
      <c r="J128" s="235"/>
      <c r="L128" s="151" t="s">
        <v>167</v>
      </c>
      <c r="M128" s="278">
        <v>43923</v>
      </c>
      <c r="N128" s="157">
        <f t="shared" si="22"/>
        <v>456</v>
      </c>
      <c r="O128" s="152">
        <v>15</v>
      </c>
      <c r="P128" s="108">
        <f t="shared" si="28"/>
        <v>1.2493150684931507</v>
      </c>
      <c r="R128" s="142">
        <f t="shared" si="26"/>
        <v>43921</v>
      </c>
      <c r="S128" s="149">
        <f>MAX(0,$S$14*O127*Parameter!$C$6*Parameter!$C$5*Parameter!$C$7*Parameter!$C$8*Parameter!$C$9*Parameter!$C$19*P127)</f>
        <v>0.75097603585565853</v>
      </c>
      <c r="T128" s="150" t="s">
        <v>169</v>
      </c>
      <c r="V128" s="153"/>
      <c r="W128" s="107"/>
      <c r="X128" s="167"/>
    </row>
    <row r="129" spans="2:24">
      <c r="B129" s="251"/>
      <c r="C129" s="243"/>
      <c r="D129" s="244"/>
      <c r="E129" s="107"/>
      <c r="F129" s="245"/>
      <c r="H129" s="246"/>
      <c r="I129" s="247"/>
      <c r="J129" s="235"/>
      <c r="L129" s="151" t="s">
        <v>167</v>
      </c>
      <c r="M129" s="278">
        <v>43924</v>
      </c>
      <c r="N129" s="157">
        <f t="shared" si="22"/>
        <v>457</v>
      </c>
      <c r="O129" s="152">
        <v>19</v>
      </c>
      <c r="P129" s="108">
        <f t="shared" si="28"/>
        <v>1.252054794520548</v>
      </c>
      <c r="R129" s="142">
        <f t="shared" si="26"/>
        <v>43923</v>
      </c>
      <c r="S129" s="149">
        <f>MAX(0,$S$14*O128*Parameter!$C$6*Parameter!$C$5*Parameter!$C$7*Parameter!$C$8*Parameter!$C$9*Parameter!$C$19*P128)</f>
        <v>11.314264504961903</v>
      </c>
      <c r="T129" s="150" t="s">
        <v>169</v>
      </c>
      <c r="V129" s="153"/>
      <c r="W129" s="107"/>
      <c r="X129" s="167"/>
    </row>
    <row r="130" spans="2:24">
      <c r="B130" s="251"/>
      <c r="C130" s="243"/>
      <c r="D130" s="244"/>
      <c r="E130" s="107"/>
      <c r="F130" s="245"/>
      <c r="H130" s="246"/>
      <c r="I130" s="247"/>
      <c r="J130" s="235"/>
      <c r="L130" s="151" t="s">
        <v>167</v>
      </c>
      <c r="M130" s="278">
        <v>43925</v>
      </c>
      <c r="N130" s="157">
        <f t="shared" si="22"/>
        <v>458</v>
      </c>
      <c r="O130" s="152">
        <v>3</v>
      </c>
      <c r="P130" s="108">
        <f t="shared" si="28"/>
        <v>1.2547945205479452</v>
      </c>
      <c r="R130" s="142">
        <f t="shared" si="26"/>
        <v>43924</v>
      </c>
      <c r="S130" s="149">
        <f>MAX(0,$S$14*O129*Parameter!$C$6*Parameter!$C$5*Parameter!$C$7*Parameter!$C$8*Parameter!$C$9*Parameter!$C$19*P129)</f>
        <v>14.362830218798862</v>
      </c>
      <c r="T130" s="150" t="s">
        <v>169</v>
      </c>
      <c r="V130" s="153"/>
      <c r="W130" s="107"/>
      <c r="X130" s="167"/>
    </row>
    <row r="131" spans="2:24">
      <c r="B131" s="251"/>
      <c r="C131" s="243"/>
      <c r="D131" s="244"/>
      <c r="E131" s="107"/>
      <c r="F131" s="245"/>
      <c r="H131" s="246"/>
      <c r="I131" s="247"/>
      <c r="J131" s="235"/>
      <c r="L131" s="151" t="s">
        <v>167</v>
      </c>
      <c r="M131" s="278">
        <v>43926</v>
      </c>
      <c r="N131" s="157">
        <f t="shared" si="22"/>
        <v>459</v>
      </c>
      <c r="O131" s="152">
        <v>2</v>
      </c>
      <c r="P131" s="108">
        <f t="shared" si="28"/>
        <v>1.2575342465753425</v>
      </c>
      <c r="R131" s="142">
        <f t="shared" si="26"/>
        <v>43925</v>
      </c>
      <c r="S131" s="149">
        <f>MAX(0,$S$14*O130*Parameter!$C$6*Parameter!$C$5*Parameter!$C$7*Parameter!$C$8*Parameter!$C$9*Parameter!$C$19*P130)</f>
        <v>2.272777694417786</v>
      </c>
      <c r="T131" s="150" t="s">
        <v>169</v>
      </c>
      <c r="V131" s="153"/>
      <c r="W131" s="107"/>
      <c r="X131" s="167"/>
    </row>
    <row r="132" spans="2:24">
      <c r="B132" s="251"/>
      <c r="C132" s="243"/>
      <c r="D132" s="244"/>
      <c r="E132" s="107"/>
      <c r="F132" s="245"/>
      <c r="H132" s="246"/>
      <c r="I132" s="247"/>
      <c r="J132" s="235"/>
      <c r="L132" s="151" t="s">
        <v>167</v>
      </c>
      <c r="M132" s="278">
        <v>43927</v>
      </c>
      <c r="N132" s="157">
        <f t="shared" si="22"/>
        <v>460</v>
      </c>
      <c r="O132" s="152">
        <v>2</v>
      </c>
      <c r="P132" s="108">
        <f t="shared" si="28"/>
        <v>1.2602739726027397</v>
      </c>
      <c r="R132" s="142">
        <f t="shared" si="26"/>
        <v>43926</v>
      </c>
      <c r="S132" s="149">
        <f>MAX(0,$S$14*O131*Parameter!$C$6*Parameter!$C$5*Parameter!$C$7*Parameter!$C$8*Parameter!$C$9*Parameter!$C$19*P131)</f>
        <v>1.5184933940869925</v>
      </c>
      <c r="T132" s="150" t="s">
        <v>169</v>
      </c>
      <c r="V132" s="153"/>
      <c r="W132" s="107"/>
      <c r="X132" s="167"/>
    </row>
    <row r="133" spans="2:24">
      <c r="B133" s="251"/>
      <c r="C133" s="243"/>
      <c r="D133" s="244"/>
      <c r="E133" s="107"/>
      <c r="F133" s="245"/>
      <c r="H133" s="246"/>
      <c r="I133" s="247"/>
      <c r="J133" s="235"/>
      <c r="L133" s="151" t="s">
        <v>167</v>
      </c>
      <c r="M133" s="278">
        <v>43928</v>
      </c>
      <c r="N133" s="157">
        <f t="shared" si="22"/>
        <v>461</v>
      </c>
      <c r="O133" s="152">
        <v>1</v>
      </c>
      <c r="P133" s="108">
        <f t="shared" si="28"/>
        <v>1.263013698630137</v>
      </c>
      <c r="R133" s="142">
        <f t="shared" si="26"/>
        <v>43927</v>
      </c>
      <c r="S133" s="149">
        <f>MAX(0,$S$14*O132*Parameter!$C$6*Parameter!$C$5*Parameter!$C$7*Parameter!$C$8*Parameter!$C$9*Parameter!$C$19*P132)</f>
        <v>1.5218016585621275</v>
      </c>
      <c r="T133" s="150" t="s">
        <v>169</v>
      </c>
      <c r="V133" s="153"/>
      <c r="W133" s="107"/>
      <c r="X133" s="167"/>
    </row>
    <row r="134" spans="2:24">
      <c r="B134" s="251"/>
      <c r="C134" s="243"/>
      <c r="D134" s="244"/>
      <c r="E134" s="107"/>
      <c r="F134" s="245"/>
      <c r="H134" s="246"/>
      <c r="I134" s="247"/>
      <c r="J134" s="235"/>
      <c r="L134" s="151" t="s">
        <v>167</v>
      </c>
      <c r="M134" s="278">
        <v>43929</v>
      </c>
      <c r="N134" s="157">
        <f t="shared" si="22"/>
        <v>462</v>
      </c>
      <c r="O134" s="152">
        <v>1</v>
      </c>
      <c r="P134" s="108">
        <f t="shared" si="28"/>
        <v>1.2657534246575342</v>
      </c>
      <c r="R134" s="142">
        <f t="shared" si="26"/>
        <v>43928</v>
      </c>
      <c r="S134" s="149">
        <f>MAX(0,$S$14*O133*Parameter!$C$6*Parameter!$C$5*Parameter!$C$7*Parameter!$C$8*Parameter!$C$9*Parameter!$C$19*P133)</f>
        <v>0.76255496151863122</v>
      </c>
      <c r="T134" s="150" t="s">
        <v>169</v>
      </c>
      <c r="V134" s="153"/>
      <c r="W134" s="107"/>
      <c r="X134" s="167"/>
    </row>
    <row r="135" spans="2:24">
      <c r="B135" s="251"/>
      <c r="C135" s="243"/>
      <c r="D135" s="244"/>
      <c r="E135" s="107"/>
      <c r="F135" s="245"/>
      <c r="H135" s="246"/>
      <c r="I135" s="247"/>
      <c r="J135" s="235"/>
      <c r="L135" s="151" t="s">
        <v>167</v>
      </c>
      <c r="M135" s="278">
        <v>43930</v>
      </c>
      <c r="N135" s="157">
        <f t="shared" si="22"/>
        <v>463</v>
      </c>
      <c r="O135" s="152">
        <v>1</v>
      </c>
      <c r="P135" s="108">
        <f t="shared" si="28"/>
        <v>1.2684931506849315</v>
      </c>
      <c r="R135" s="142">
        <f t="shared" si="26"/>
        <v>43929</v>
      </c>
      <c r="S135" s="149">
        <f>MAX(0,$S$14*O134*Parameter!$C$6*Parameter!$C$5*Parameter!$C$7*Parameter!$C$8*Parameter!$C$9*Parameter!$C$19*P134)</f>
        <v>0.76420909375619872</v>
      </c>
      <c r="T135" s="150" t="s">
        <v>169</v>
      </c>
      <c r="V135" s="153"/>
      <c r="W135" s="107"/>
      <c r="X135" s="167"/>
    </row>
    <row r="136" spans="2:24">
      <c r="B136" s="251"/>
      <c r="C136" s="243"/>
      <c r="D136" s="244"/>
      <c r="E136" s="107"/>
      <c r="F136" s="245"/>
      <c r="H136" s="246"/>
      <c r="I136" s="247"/>
      <c r="J136" s="235"/>
      <c r="L136" s="151" t="s">
        <v>167</v>
      </c>
      <c r="M136" s="278">
        <v>43931</v>
      </c>
      <c r="N136" s="157">
        <f t="shared" si="22"/>
        <v>464</v>
      </c>
      <c r="O136" s="152">
        <v>6</v>
      </c>
      <c r="P136" s="108">
        <f t="shared" si="28"/>
        <v>1.2712328767123289</v>
      </c>
      <c r="R136" s="142">
        <f t="shared" si="26"/>
        <v>43930</v>
      </c>
      <c r="S136" s="149">
        <f>MAX(0,$S$14*O135*Parameter!$C$6*Parameter!$C$5*Parameter!$C$7*Parameter!$C$8*Parameter!$C$9*Parameter!$C$19*P135)</f>
        <v>0.76586322599376633</v>
      </c>
      <c r="T136" s="150" t="s">
        <v>169</v>
      </c>
      <c r="V136" s="153"/>
      <c r="W136" s="107"/>
      <c r="X136" s="167"/>
    </row>
    <row r="137" spans="2:24">
      <c r="B137" s="251"/>
      <c r="C137" s="243"/>
      <c r="D137" s="244"/>
      <c r="E137" s="107"/>
      <c r="F137" s="245"/>
      <c r="H137" s="246"/>
      <c r="I137" s="247"/>
      <c r="J137" s="235"/>
      <c r="L137" s="151" t="s">
        <v>167</v>
      </c>
      <c r="M137" s="278">
        <v>43932</v>
      </c>
      <c r="N137" s="157">
        <f t="shared" si="22"/>
        <v>465</v>
      </c>
      <c r="O137" s="152">
        <v>4</v>
      </c>
      <c r="P137" s="108">
        <f t="shared" si="28"/>
        <v>1.273972602739726</v>
      </c>
      <c r="R137" s="142">
        <f t="shared" si="26"/>
        <v>43931</v>
      </c>
      <c r="S137" s="149">
        <f>MAX(0,$S$14*O136*Parameter!$C$6*Parameter!$C$5*Parameter!$C$7*Parameter!$C$8*Parameter!$C$9*Parameter!$C$19*P136)</f>
        <v>4.6051041493880041</v>
      </c>
      <c r="T137" s="150" t="s">
        <v>169</v>
      </c>
      <c r="V137" s="153"/>
      <c r="W137" s="107"/>
      <c r="X137" s="167"/>
    </row>
    <row r="138" spans="2:24">
      <c r="B138" s="251"/>
      <c r="C138" s="243"/>
      <c r="D138" s="244"/>
      <c r="E138" s="107"/>
      <c r="F138" s="245"/>
      <c r="H138" s="246"/>
      <c r="I138" s="247"/>
      <c r="J138" s="235"/>
      <c r="L138" s="151" t="s">
        <v>167</v>
      </c>
      <c r="M138" s="278">
        <v>43933</v>
      </c>
      <c r="N138" s="157">
        <f t="shared" si="22"/>
        <v>466</v>
      </c>
      <c r="O138" s="152">
        <v>5</v>
      </c>
      <c r="P138" s="108">
        <f t="shared" si="28"/>
        <v>1.2767123287671234</v>
      </c>
      <c r="R138" s="142">
        <f t="shared" si="26"/>
        <v>43932</v>
      </c>
      <c r="S138" s="149">
        <f>MAX(0,$S$14*O137*Parameter!$C$6*Parameter!$C$5*Parameter!$C$7*Parameter!$C$8*Parameter!$C$9*Parameter!$C$19*P137)</f>
        <v>3.0766859618756053</v>
      </c>
      <c r="T138" s="150" t="s">
        <v>169</v>
      </c>
      <c r="V138" s="153"/>
      <c r="W138" s="107"/>
      <c r="X138" s="167"/>
    </row>
    <row r="139" spans="2:24">
      <c r="B139" s="251"/>
      <c r="C139" s="243"/>
      <c r="D139" s="244"/>
      <c r="E139" s="107"/>
      <c r="F139" s="245"/>
      <c r="H139" s="246"/>
      <c r="I139" s="247"/>
      <c r="J139" s="235"/>
      <c r="L139" s="151" t="s">
        <v>167</v>
      </c>
      <c r="M139" s="278">
        <v>43934</v>
      </c>
      <c r="N139" s="157">
        <f t="shared" si="22"/>
        <v>467</v>
      </c>
      <c r="O139" s="152">
        <v>2</v>
      </c>
      <c r="P139" s="108">
        <f t="shared" si="28"/>
        <v>1.2794520547945205</v>
      </c>
      <c r="R139" s="142">
        <f t="shared" si="26"/>
        <v>43933</v>
      </c>
      <c r="S139" s="149">
        <f>MAX(0,$S$14*O138*Parameter!$C$6*Parameter!$C$5*Parameter!$C$7*Parameter!$C$8*Parameter!$C$9*Parameter!$C$19*P138)</f>
        <v>3.8541281135323451</v>
      </c>
      <c r="T139" s="150" t="s">
        <v>169</v>
      </c>
      <c r="V139" s="153"/>
      <c r="W139" s="107"/>
      <c r="X139" s="167"/>
    </row>
    <row r="140" spans="2:24">
      <c r="B140" s="251"/>
      <c r="C140" s="243"/>
      <c r="D140" s="244"/>
      <c r="E140" s="107"/>
      <c r="F140" s="245"/>
      <c r="H140" s="246"/>
      <c r="I140" s="247"/>
      <c r="J140" s="235"/>
      <c r="L140" s="151" t="s">
        <v>167</v>
      </c>
      <c r="M140" s="278">
        <v>43935</v>
      </c>
      <c r="N140" s="157">
        <f t="shared" si="22"/>
        <v>468</v>
      </c>
      <c r="O140" s="152">
        <v>1</v>
      </c>
      <c r="P140" s="108">
        <f t="shared" si="28"/>
        <v>1.2821917808219179</v>
      </c>
      <c r="R140" s="142">
        <f t="shared" si="26"/>
        <v>43934</v>
      </c>
      <c r="S140" s="149">
        <f>MAX(0,$S$14*O139*Parameter!$C$6*Parameter!$C$5*Parameter!$C$7*Parameter!$C$8*Parameter!$C$9*Parameter!$C$19*P139)</f>
        <v>1.5449595098880728</v>
      </c>
      <c r="T140" s="150" t="s">
        <v>169</v>
      </c>
      <c r="V140" s="153"/>
      <c r="W140" s="107"/>
      <c r="X140" s="167"/>
    </row>
    <row r="141" spans="2:24">
      <c r="B141" s="251"/>
      <c r="C141" s="243"/>
      <c r="D141" s="244"/>
      <c r="E141" s="107"/>
      <c r="F141" s="245"/>
      <c r="H141" s="246"/>
      <c r="I141" s="247"/>
      <c r="J141" s="235"/>
      <c r="L141" s="151" t="s">
        <v>167</v>
      </c>
      <c r="M141" s="278">
        <v>43937</v>
      </c>
      <c r="N141" s="157">
        <f t="shared" si="22"/>
        <v>470</v>
      </c>
      <c r="O141" s="152">
        <v>6</v>
      </c>
      <c r="P141" s="108">
        <f t="shared" si="28"/>
        <v>1.2876712328767124</v>
      </c>
      <c r="R141" s="142">
        <f t="shared" si="26"/>
        <v>43935</v>
      </c>
      <c r="S141" s="149">
        <f>MAX(0,$S$14*O140*Parameter!$C$6*Parameter!$C$5*Parameter!$C$7*Parameter!$C$8*Parameter!$C$9*Parameter!$C$19*P140)</f>
        <v>0.77413388718160403</v>
      </c>
      <c r="T141" s="150" t="s">
        <v>169</v>
      </c>
      <c r="V141" s="153"/>
      <c r="W141" s="107"/>
      <c r="X141" s="167"/>
    </row>
    <row r="142" spans="2:24">
      <c r="B142" s="251"/>
      <c r="C142" s="243"/>
      <c r="D142" s="244"/>
      <c r="E142" s="107"/>
      <c r="F142" s="245"/>
      <c r="H142" s="246"/>
      <c r="I142" s="247"/>
      <c r="J142" s="235"/>
      <c r="L142" s="151" t="s">
        <v>167</v>
      </c>
      <c r="M142" s="278">
        <v>43939</v>
      </c>
      <c r="N142" s="157">
        <f t="shared" si="22"/>
        <v>472</v>
      </c>
      <c r="O142" s="152">
        <v>1</v>
      </c>
      <c r="P142" s="108">
        <f t="shared" ref="P142:P146" si="29">MIN($C$5/365, (N142/365))</f>
        <v>1.2931506849315069</v>
      </c>
      <c r="R142" s="142">
        <f t="shared" si="26"/>
        <v>43937</v>
      </c>
      <c r="S142" s="149">
        <f>MAX(0,$S$14*O141*Parameter!$C$6*Parameter!$C$5*Parameter!$C$7*Parameter!$C$8*Parameter!$C$9*Parameter!$C$19*P141)</f>
        <v>4.6646529099404352</v>
      </c>
      <c r="T142" s="150" t="s">
        <v>169</v>
      </c>
      <c r="V142" s="153"/>
      <c r="W142" s="107"/>
      <c r="X142" s="167"/>
    </row>
    <row r="143" spans="2:24">
      <c r="B143" s="251"/>
      <c r="C143" s="243"/>
      <c r="D143" s="244"/>
      <c r="E143" s="107"/>
      <c r="F143" s="245"/>
      <c r="H143" s="246"/>
      <c r="I143" s="247"/>
      <c r="J143" s="235"/>
      <c r="L143" s="151" t="s">
        <v>167</v>
      </c>
      <c r="M143" s="278">
        <v>43940</v>
      </c>
      <c r="N143" s="157">
        <f t="shared" si="22"/>
        <v>473</v>
      </c>
      <c r="O143" s="152">
        <v>1</v>
      </c>
      <c r="P143" s="108">
        <f t="shared" si="29"/>
        <v>1.295890410958904</v>
      </c>
      <c r="R143" s="142">
        <f t="shared" si="26"/>
        <v>43939</v>
      </c>
      <c r="S143" s="149">
        <f>MAX(0,$S$14*O142*Parameter!$C$6*Parameter!$C$5*Parameter!$C$7*Parameter!$C$8*Parameter!$C$9*Parameter!$C$19*P142)</f>
        <v>0.78075041613187413</v>
      </c>
      <c r="T143" s="150" t="s">
        <v>169</v>
      </c>
      <c r="V143" s="153"/>
      <c r="W143" s="107"/>
      <c r="X143" s="167"/>
    </row>
    <row r="144" spans="2:24">
      <c r="B144" s="251"/>
      <c r="C144" s="243"/>
      <c r="D144" s="244"/>
      <c r="E144" s="107"/>
      <c r="F144" s="245"/>
      <c r="H144" s="246"/>
      <c r="I144" s="247"/>
      <c r="J144" s="235"/>
      <c r="L144" s="151" t="s">
        <v>167</v>
      </c>
      <c r="M144" s="278">
        <v>44078</v>
      </c>
      <c r="N144" s="157">
        <f t="shared" si="22"/>
        <v>611</v>
      </c>
      <c r="O144" s="152">
        <v>1</v>
      </c>
      <c r="P144" s="108">
        <f t="shared" si="29"/>
        <v>1.4136986301369863</v>
      </c>
      <c r="R144" s="142">
        <f t="shared" si="26"/>
        <v>43940</v>
      </c>
      <c r="S144" s="149">
        <f>MAX(0,$S$14*O143*Parameter!$C$6*Parameter!$C$5*Parameter!$C$7*Parameter!$C$8*Parameter!$C$9*Parameter!$C$19*P143)</f>
        <v>0.78240454836944151</v>
      </c>
      <c r="T144" s="150" t="s">
        <v>169</v>
      </c>
      <c r="V144" s="153"/>
      <c r="W144" s="107"/>
      <c r="X144" s="167"/>
    </row>
    <row r="145" spans="2:24">
      <c r="B145" s="251"/>
      <c r="C145" s="243"/>
      <c r="D145" s="244"/>
      <c r="E145" s="107"/>
      <c r="F145" s="245"/>
      <c r="H145" s="246"/>
      <c r="I145" s="247"/>
      <c r="J145" s="235"/>
      <c r="L145" s="151" t="s">
        <v>167</v>
      </c>
      <c r="M145" s="278">
        <v>44108</v>
      </c>
      <c r="N145" s="157">
        <f t="shared" si="22"/>
        <v>641</v>
      </c>
      <c r="O145" s="152">
        <v>1</v>
      </c>
      <c r="P145" s="108">
        <f t="shared" si="29"/>
        <v>1.4136986301369863</v>
      </c>
      <c r="R145" s="142">
        <f t="shared" si="26"/>
        <v>44078</v>
      </c>
      <c r="S145" s="149">
        <f>MAX(0,$S$14*O144*Parameter!$C$6*Parameter!$C$5*Parameter!$C$7*Parameter!$C$8*Parameter!$C$9*Parameter!$C$19*P144)</f>
        <v>0.8535322345848454</v>
      </c>
      <c r="T145" s="150" t="s">
        <v>169</v>
      </c>
      <c r="V145" s="153"/>
      <c r="W145" s="107"/>
      <c r="X145" s="167"/>
    </row>
    <row r="146" spans="2:24">
      <c r="B146" s="251"/>
      <c r="C146" s="243"/>
      <c r="D146" s="244"/>
      <c r="E146" s="107"/>
      <c r="F146" s="245"/>
      <c r="H146" s="246"/>
      <c r="I146" s="247"/>
      <c r="J146" s="235"/>
      <c r="L146" s="151" t="s">
        <v>167</v>
      </c>
      <c r="M146" s="278">
        <v>44169</v>
      </c>
      <c r="N146" s="157">
        <f t="shared" si="22"/>
        <v>702</v>
      </c>
      <c r="O146" s="152">
        <v>1</v>
      </c>
      <c r="P146" s="108">
        <f t="shared" si="29"/>
        <v>1.4136986301369863</v>
      </c>
      <c r="R146" s="142">
        <f t="shared" si="26"/>
        <v>44108</v>
      </c>
      <c r="S146" s="149">
        <f>MAX(0,$S$14*O145*Parameter!$C$6*Parameter!$C$5*Parameter!$C$7*Parameter!$C$8*Parameter!$C$9*Parameter!$C$19*P145)</f>
        <v>0.8535322345848454</v>
      </c>
      <c r="T146" s="150" t="s">
        <v>169</v>
      </c>
      <c r="V146" s="153"/>
      <c r="W146" s="107"/>
      <c r="X146" s="167"/>
    </row>
    <row r="147" spans="2:24">
      <c r="B147" s="251"/>
      <c r="C147" s="243"/>
      <c r="D147" s="244"/>
      <c r="E147" s="107"/>
      <c r="F147" s="245"/>
      <c r="H147" s="246"/>
      <c r="I147" s="247"/>
      <c r="J147" s="235"/>
      <c r="L147" s="285" t="s">
        <v>176</v>
      </c>
      <c r="M147" s="285"/>
      <c r="N147" s="285"/>
      <c r="O147" s="286">
        <f>SUM(O108:O146)</f>
        <v>122</v>
      </c>
      <c r="P147" s="287"/>
      <c r="R147" s="142">
        <f t="shared" si="26"/>
        <v>44169</v>
      </c>
      <c r="S147" s="149">
        <f>MAX(0,$S$14*O146*Parameter!$C$6*Parameter!$C$5*Parameter!$C$7*Parameter!$C$8*Parameter!$C$9*Parameter!$C$19*P146)</f>
        <v>0.8535322345848454</v>
      </c>
      <c r="T147" s="150" t="s">
        <v>169</v>
      </c>
      <c r="V147" s="153"/>
      <c r="W147" s="107"/>
      <c r="X147" s="167"/>
    </row>
    <row r="148" spans="2:24">
      <c r="B148" s="251"/>
      <c r="C148" s="243"/>
      <c r="D148" s="244"/>
      <c r="E148" s="107"/>
      <c r="F148" s="245"/>
      <c r="H148" s="246"/>
      <c r="I148" s="247"/>
      <c r="J148" s="235"/>
      <c r="L148" s="285"/>
      <c r="M148" s="285"/>
      <c r="N148" s="285"/>
      <c r="O148" s="286"/>
      <c r="P148" s="287"/>
      <c r="R148" s="144" t="s">
        <v>177</v>
      </c>
      <c r="S148" s="238">
        <f>SUM(S109:S147)</f>
        <v>91.387497861130896</v>
      </c>
      <c r="T148" s="150" t="s">
        <v>169</v>
      </c>
      <c r="V148" s="153"/>
      <c r="W148" s="107"/>
      <c r="X148" s="167"/>
    </row>
    <row r="149" spans="2:24">
      <c r="B149" s="251"/>
      <c r="C149" s="243"/>
      <c r="D149" s="244"/>
      <c r="E149" s="107"/>
      <c r="F149" s="245"/>
      <c r="H149" s="246"/>
      <c r="I149" s="247"/>
      <c r="J149" s="235"/>
      <c r="V149" s="153"/>
      <c r="W149" s="107"/>
      <c r="X149" s="167"/>
    </row>
    <row r="150" spans="2:24">
      <c r="B150" s="251"/>
      <c r="C150" s="243"/>
      <c r="D150" s="244"/>
      <c r="E150" s="107"/>
      <c r="F150" s="245"/>
      <c r="H150" s="246"/>
      <c r="I150" s="247"/>
      <c r="J150" s="235"/>
      <c r="V150" s="153"/>
      <c r="W150" s="107"/>
      <c r="X150" s="167"/>
    </row>
    <row r="151" spans="2:24" ht="15.75" thickBot="1">
      <c r="B151" s="252"/>
      <c r="C151" s="253"/>
      <c r="D151" s="254"/>
      <c r="E151" s="255"/>
      <c r="F151" s="256"/>
      <c r="G151" s="168"/>
      <c r="H151" s="257"/>
      <c r="I151" s="258"/>
      <c r="J151" s="236"/>
      <c r="K151" s="172"/>
      <c r="L151" s="259"/>
      <c r="M151" s="279"/>
      <c r="N151" s="254"/>
      <c r="O151" s="255"/>
      <c r="P151" s="256"/>
      <c r="Q151" s="172"/>
      <c r="R151" s="172"/>
      <c r="S151" s="172"/>
      <c r="T151" s="172"/>
      <c r="U151" s="172"/>
      <c r="V151" s="259"/>
      <c r="W151" s="255"/>
      <c r="X151" s="260"/>
    </row>
    <row r="152" spans="2:24" ht="15.75" thickBot="1"/>
    <row r="153" spans="2:24" ht="24" thickBot="1">
      <c r="B153" s="174" t="s">
        <v>25</v>
      </c>
      <c r="C153" s="158" t="s">
        <v>146</v>
      </c>
      <c r="D153" s="175">
        <f>I155+S155</f>
        <v>12496</v>
      </c>
      <c r="E153" s="176" t="s">
        <v>147</v>
      </c>
      <c r="F153" s="158" t="str">
        <f>X162</f>
        <v>Less than expected</v>
      </c>
      <c r="G153" s="177"/>
      <c r="H153" s="177"/>
      <c r="I153" s="175">
        <f>E172+O183</f>
        <v>18000</v>
      </c>
      <c r="J153" s="177" t="s">
        <v>148</v>
      </c>
      <c r="K153" s="177"/>
      <c r="L153" s="177"/>
      <c r="M153" s="186">
        <v>0</v>
      </c>
      <c r="N153" s="177" t="s">
        <v>149</v>
      </c>
      <c r="O153" s="177"/>
      <c r="P153" s="177"/>
      <c r="Q153" s="177"/>
      <c r="R153" s="177"/>
      <c r="S153" s="175">
        <f>I153-M153</f>
        <v>18000</v>
      </c>
      <c r="T153" s="177" t="s">
        <v>150</v>
      </c>
      <c r="U153" s="177"/>
      <c r="V153" s="177"/>
      <c r="W153" s="242">
        <f>S153*'MR Reference'!$C$79</f>
        <v>16560</v>
      </c>
      <c r="X153" s="241" t="s">
        <v>151</v>
      </c>
    </row>
    <row r="154" spans="2:24" ht="19.5" thickBot="1">
      <c r="B154" s="159"/>
      <c r="C154" s="14"/>
      <c r="D154" s="14"/>
      <c r="E154" s="15"/>
      <c r="F154" s="16"/>
      <c r="G154" s="14"/>
      <c r="X154" s="160"/>
    </row>
    <row r="155" spans="2:24" ht="24" thickBot="1">
      <c r="B155" s="67" t="s">
        <v>193</v>
      </c>
      <c r="C155" s="237" t="s">
        <v>153</v>
      </c>
      <c r="D155" s="69"/>
      <c r="E155" s="70"/>
      <c r="F155" s="68"/>
      <c r="G155" s="71"/>
      <c r="H155" s="68" t="s">
        <v>146</v>
      </c>
      <c r="I155" s="141">
        <f>ROUNDDOWN(I173,0)</f>
        <v>12372</v>
      </c>
      <c r="J155" s="72" t="s">
        <v>147</v>
      </c>
      <c r="L155" s="67" t="s">
        <v>194</v>
      </c>
      <c r="M155" s="237" t="s">
        <v>155</v>
      </c>
      <c r="N155" s="69"/>
      <c r="O155" s="70"/>
      <c r="P155" s="239"/>
      <c r="Q155" s="71"/>
      <c r="R155" s="68" t="s">
        <v>146</v>
      </c>
      <c r="S155" s="141">
        <f>ROUNDDOWN(S184,0)</f>
        <v>124</v>
      </c>
      <c r="T155" s="72" t="s">
        <v>147</v>
      </c>
      <c r="V155" s="288" t="s">
        <v>156</v>
      </c>
      <c r="W155" s="289"/>
      <c r="X155" s="290"/>
    </row>
    <row r="156" spans="2:24" ht="18.75">
      <c r="B156" s="159"/>
      <c r="C156" s="14"/>
      <c r="D156" s="14"/>
      <c r="E156" s="15"/>
      <c r="F156" s="16"/>
      <c r="G156" s="14"/>
      <c r="L156" s="11"/>
      <c r="M156" s="14"/>
      <c r="N156" s="14"/>
      <c r="O156" s="15"/>
      <c r="P156" s="16"/>
      <c r="Q156" s="14"/>
      <c r="X156" s="160"/>
    </row>
    <row r="157" spans="2:24" ht="18.75">
      <c r="B157" s="161" t="s">
        <v>157</v>
      </c>
      <c r="C157" s="14"/>
      <c r="D157" s="14"/>
      <c r="E157" s="15"/>
      <c r="F157" s="16"/>
      <c r="G157" s="14"/>
      <c r="H157" s="17" t="s">
        <v>158</v>
      </c>
      <c r="L157" s="17" t="s">
        <v>157</v>
      </c>
      <c r="M157" s="14"/>
      <c r="N157" s="14"/>
      <c r="O157" s="15"/>
      <c r="P157" s="16"/>
      <c r="Q157" s="14"/>
      <c r="R157" s="17" t="s">
        <v>158</v>
      </c>
      <c r="V157" s="17" t="s">
        <v>156</v>
      </c>
      <c r="X157" s="160"/>
    </row>
    <row r="158" spans="2:24" ht="23.25">
      <c r="B158" s="162" t="s">
        <v>195</v>
      </c>
      <c r="C158" s="146"/>
      <c r="D158" s="144" t="s">
        <v>160</v>
      </c>
      <c r="E158" s="147" t="s">
        <v>161</v>
      </c>
      <c r="F158" s="144" t="s">
        <v>162</v>
      </c>
      <c r="G158" s="18"/>
      <c r="H158" s="145" t="s">
        <v>193</v>
      </c>
      <c r="I158" s="144" t="s">
        <v>163</v>
      </c>
      <c r="J158" s="148" t="s">
        <v>164</v>
      </c>
      <c r="L158" s="143" t="s">
        <v>196</v>
      </c>
      <c r="M158" s="146"/>
      <c r="N158" s="144" t="s">
        <v>160</v>
      </c>
      <c r="O158" s="147" t="s">
        <v>161</v>
      </c>
      <c r="P158" s="144" t="s">
        <v>162</v>
      </c>
      <c r="Q158" s="18"/>
      <c r="R158" s="145" t="s">
        <v>194</v>
      </c>
      <c r="S158" s="144" t="s">
        <v>163</v>
      </c>
      <c r="T158" s="148" t="s">
        <v>164</v>
      </c>
      <c r="V158" s="143" t="s">
        <v>197</v>
      </c>
      <c r="W158" s="148" t="s">
        <v>166</v>
      </c>
      <c r="X158" s="163" t="s">
        <v>164</v>
      </c>
    </row>
    <row r="159" spans="2:24">
      <c r="B159" s="164" t="s">
        <v>167</v>
      </c>
      <c r="C159" s="178">
        <v>43864</v>
      </c>
      <c r="D159" s="157">
        <f>(C159+(365*2))-$C$3</f>
        <v>397</v>
      </c>
      <c r="E159" s="152">
        <v>3</v>
      </c>
      <c r="F159" s="108">
        <f t="shared" ref="F159:F171" si="30">MIN($C$5/365, (D159/365))</f>
        <v>1.0876712328767124</v>
      </c>
      <c r="H159" s="144" t="s">
        <v>168</v>
      </c>
      <c r="I159" s="147">
        <f>Parameter!$C$18*(Parameter!$C$17/Parameter!$C$4-1)</f>
        <v>1.9310126823253633</v>
      </c>
      <c r="J159" s="144" t="s">
        <v>169</v>
      </c>
      <c r="L159" s="151" t="s">
        <v>167</v>
      </c>
      <c r="M159" s="277">
        <v>43899</v>
      </c>
      <c r="N159" s="157">
        <f>(M159+(365*2))-$C$3</f>
        <v>432</v>
      </c>
      <c r="O159" s="152">
        <v>109</v>
      </c>
      <c r="P159" s="108">
        <f>MIN($C$5/365, (N159/365))</f>
        <v>1.1835616438356165</v>
      </c>
      <c r="Q159" s="11"/>
      <c r="R159" s="144" t="s">
        <v>168</v>
      </c>
      <c r="S159" s="147">
        <f>Parameter!$C$18*(Parameter!$C$17/Parameter!$C$4-1)</f>
        <v>1.9310126823253633</v>
      </c>
      <c r="T159" s="144" t="s">
        <v>169</v>
      </c>
      <c r="V159" s="203" t="s">
        <v>170</v>
      </c>
      <c r="W159" s="215">
        <v>44394</v>
      </c>
      <c r="X159" s="205" t="s">
        <v>171</v>
      </c>
    </row>
    <row r="160" spans="2:24">
      <c r="B160" s="164" t="s">
        <v>167</v>
      </c>
      <c r="C160" s="178">
        <v>43877</v>
      </c>
      <c r="D160" s="157">
        <f t="shared" ref="D160:D171" si="31">(C160+(365*2))-$C$3</f>
        <v>410</v>
      </c>
      <c r="E160" s="152">
        <v>549</v>
      </c>
      <c r="F160" s="108">
        <f t="shared" si="30"/>
        <v>1.1232876712328768</v>
      </c>
      <c r="H160" s="142">
        <f t="shared" ref="H160:H165" si="32">C159</f>
        <v>43864</v>
      </c>
      <c r="I160" s="149">
        <f>MAX(0,$I$14*E159*Parameter!$C$6*Parameter!$C$5*Parameter!$C$7*Parameter!$C$8*Parameter!$C$9*Parameter!$C$19*F159)</f>
        <v>1.9700714949429283</v>
      </c>
      <c r="J160" s="150" t="s">
        <v>187</v>
      </c>
      <c r="L160" s="151" t="s">
        <v>167</v>
      </c>
      <c r="M160" s="277">
        <v>43906</v>
      </c>
      <c r="N160" s="157">
        <f>(M160+(365*2))-$C$3</f>
        <v>439</v>
      </c>
      <c r="O160" s="152">
        <v>1</v>
      </c>
      <c r="P160" s="108">
        <f>MIN($C$5/365, (N160/365))</f>
        <v>1.2027397260273973</v>
      </c>
      <c r="Q160" s="11"/>
      <c r="R160" s="142">
        <f>M159</f>
        <v>43899</v>
      </c>
      <c r="S160" s="149">
        <f>MAX(0,$S$14*O159*Parameter!$C$6*Parameter!$C$5*Parameter!$C$7*Parameter!$C$8*Parameter!$C$9*Parameter!$C$19*P159)</f>
        <v>77.889778802579869</v>
      </c>
      <c r="T160" s="150" t="s">
        <v>169</v>
      </c>
      <c r="V160" s="151" t="s">
        <v>172</v>
      </c>
      <c r="W160" s="152">
        <f>(W159/365)*$C$5</f>
        <v>62759.736986301366</v>
      </c>
      <c r="X160" s="165" t="s">
        <v>173</v>
      </c>
    </row>
    <row r="161" spans="2:24">
      <c r="B161" s="164" t="s">
        <v>167</v>
      </c>
      <c r="C161" s="178">
        <v>43880</v>
      </c>
      <c r="D161" s="157">
        <f t="shared" si="31"/>
        <v>413</v>
      </c>
      <c r="E161" s="152">
        <v>1723</v>
      </c>
      <c r="F161" s="108">
        <f t="shared" si="30"/>
        <v>1.1315068493150684</v>
      </c>
      <c r="H161" s="142">
        <f t="shared" si="32"/>
        <v>43877</v>
      </c>
      <c r="I161" s="149">
        <f>MAX(0,$I$14*E160*Parameter!$C$6*Parameter!$C$5*Parameter!$C$7*Parameter!$C$8*Parameter!$C$9*Parameter!$C$19*F160)</f>
        <v>372.32862535407543</v>
      </c>
      <c r="J161" s="150" t="s">
        <v>187</v>
      </c>
      <c r="L161" s="151" t="s">
        <v>167</v>
      </c>
      <c r="M161" s="278">
        <v>43909</v>
      </c>
      <c r="N161" s="157">
        <f t="shared" ref="N161:N182" si="33">(M161+(365*2))-$C$3</f>
        <v>442</v>
      </c>
      <c r="O161" s="152">
        <v>2</v>
      </c>
      <c r="P161" s="108">
        <f t="shared" ref="P161:P182" si="34">MIN($C$5/365, (N161/365))</f>
        <v>1.210958904109589</v>
      </c>
      <c r="Q161" s="11"/>
      <c r="R161" s="142">
        <f>M160</f>
        <v>43906</v>
      </c>
      <c r="S161" s="149">
        <f>MAX(0,$S$14*O160*Parameter!$C$6*Parameter!$C$5*Parameter!$C$7*Parameter!$C$8*Parameter!$C$9*Parameter!$C$19*P160)</f>
        <v>0.72616405229214565</v>
      </c>
      <c r="T161" s="150" t="s">
        <v>169</v>
      </c>
      <c r="V161" s="151" t="s">
        <v>174</v>
      </c>
      <c r="W161" s="154">
        <f>D153</f>
        <v>12496</v>
      </c>
      <c r="X161" s="165" t="s">
        <v>173</v>
      </c>
    </row>
    <row r="162" spans="2:24">
      <c r="B162" s="164" t="s">
        <v>167</v>
      </c>
      <c r="C162" s="178">
        <v>43881</v>
      </c>
      <c r="D162" s="157">
        <f t="shared" si="31"/>
        <v>414</v>
      </c>
      <c r="E162" s="152">
        <v>200</v>
      </c>
      <c r="F162" s="108">
        <f t="shared" si="30"/>
        <v>1.1342465753424658</v>
      </c>
      <c r="H162" s="142">
        <f t="shared" si="32"/>
        <v>43880</v>
      </c>
      <c r="I162" s="149">
        <f>MAX(0,$I$14*E161*Parameter!$C$6*Parameter!$C$5*Parameter!$C$7*Parameter!$C$8*Parameter!$C$9*Parameter!$C$19*F161)</f>
        <v>1177.0788461208167</v>
      </c>
      <c r="J162" s="150" t="s">
        <v>187</v>
      </c>
      <c r="L162" s="151" t="s">
        <v>167</v>
      </c>
      <c r="M162" s="278">
        <v>43910</v>
      </c>
      <c r="N162" s="157">
        <f t="shared" si="33"/>
        <v>443</v>
      </c>
      <c r="O162" s="152">
        <v>2</v>
      </c>
      <c r="P162" s="108">
        <f t="shared" si="34"/>
        <v>1.2136986301369863</v>
      </c>
      <c r="Q162" s="11"/>
      <c r="R162" s="142">
        <f t="shared" ref="R162:R183" si="35">M161</f>
        <v>43909</v>
      </c>
      <c r="S162" s="149">
        <f>MAX(0,$S$14*O161*Parameter!$C$6*Parameter!$C$5*Parameter!$C$7*Parameter!$C$8*Parameter!$C$9*Parameter!$C$19*P161)</f>
        <v>1.4622528980096963</v>
      </c>
      <c r="T162" s="150" t="s">
        <v>169</v>
      </c>
      <c r="V162" s="155" t="s">
        <v>175</v>
      </c>
      <c r="W162" s="156">
        <f>(W160-W161)/W160</f>
        <v>0.80089145366036962</v>
      </c>
      <c r="X162" s="166" t="str">
        <f>IF(W162&lt;100%,"Less than expected","More than expected")</f>
        <v>Less than expected</v>
      </c>
    </row>
    <row r="163" spans="2:24">
      <c r="B163" s="164" t="s">
        <v>167</v>
      </c>
      <c r="C163" s="178">
        <v>43882</v>
      </c>
      <c r="D163" s="157">
        <f t="shared" si="31"/>
        <v>415</v>
      </c>
      <c r="E163" s="152">
        <v>805</v>
      </c>
      <c r="F163" s="108">
        <f t="shared" si="30"/>
        <v>1.1369863013698631</v>
      </c>
      <c r="H163" s="142">
        <f t="shared" si="32"/>
        <v>43881</v>
      </c>
      <c r="I163" s="149">
        <f>MAX(0,$I$14*E162*Parameter!$C$6*Parameter!$C$5*Parameter!$C$7*Parameter!$C$8*Parameter!$C$9*Parameter!$C$19*F162)</f>
        <v>136.96214927059142</v>
      </c>
      <c r="J163" s="150" t="s">
        <v>187</v>
      </c>
      <c r="L163" s="151" t="s">
        <v>167</v>
      </c>
      <c r="M163" s="278">
        <v>43911</v>
      </c>
      <c r="N163" s="157">
        <f t="shared" si="33"/>
        <v>444</v>
      </c>
      <c r="O163" s="152">
        <v>3</v>
      </c>
      <c r="P163" s="108">
        <f t="shared" si="34"/>
        <v>1.2164383561643837</v>
      </c>
      <c r="R163" s="142">
        <f t="shared" si="35"/>
        <v>43910</v>
      </c>
      <c r="S163" s="149">
        <f>MAX(0,$S$14*O162*Parameter!$C$6*Parameter!$C$5*Parameter!$C$7*Parameter!$C$8*Parameter!$C$9*Parameter!$C$19*P162)</f>
        <v>1.4655611624848315</v>
      </c>
      <c r="T163" s="150" t="s">
        <v>169</v>
      </c>
      <c r="V163" s="153"/>
      <c r="W163" s="107"/>
      <c r="X163" s="167"/>
    </row>
    <row r="164" spans="2:24">
      <c r="B164" s="164" t="s">
        <v>167</v>
      </c>
      <c r="C164" s="178">
        <v>43883</v>
      </c>
      <c r="D164" s="157">
        <f t="shared" si="31"/>
        <v>416</v>
      </c>
      <c r="E164" s="152">
        <v>491</v>
      </c>
      <c r="F164" s="108">
        <f t="shared" si="30"/>
        <v>1.1397260273972603</v>
      </c>
      <c r="H164" s="142">
        <f t="shared" si="32"/>
        <v>43882</v>
      </c>
      <c r="I164" s="149">
        <f>MAX(0,$I$14*E163*Parameter!$C$6*Parameter!$C$5*Parameter!$C$7*Parameter!$C$8*Parameter!$C$9*Parameter!$C$19*F163)</f>
        <v>552.60422726537274</v>
      </c>
      <c r="J164" s="150" t="s">
        <v>187</v>
      </c>
      <c r="L164" s="151" t="s">
        <v>167</v>
      </c>
      <c r="M164" s="278">
        <v>43912</v>
      </c>
      <c r="N164" s="157">
        <f t="shared" si="33"/>
        <v>445</v>
      </c>
      <c r="O164" s="152">
        <v>2</v>
      </c>
      <c r="P164" s="108">
        <f t="shared" si="34"/>
        <v>1.2191780821917808</v>
      </c>
      <c r="R164" s="142">
        <f t="shared" si="35"/>
        <v>43911</v>
      </c>
      <c r="S164" s="149">
        <f>MAX(0,$S$14*O163*Parameter!$C$6*Parameter!$C$5*Parameter!$C$7*Parameter!$C$8*Parameter!$C$9*Parameter!$C$19*P163)</f>
        <v>2.20330414043995</v>
      </c>
      <c r="T164" s="150" t="s">
        <v>169</v>
      </c>
      <c r="V164" s="153"/>
      <c r="W164" s="107"/>
      <c r="X164" s="167"/>
    </row>
    <row r="165" spans="2:24">
      <c r="B165" s="164" t="s">
        <v>167</v>
      </c>
      <c r="C165" s="178">
        <v>43884</v>
      </c>
      <c r="D165" s="157">
        <f t="shared" si="31"/>
        <v>417</v>
      </c>
      <c r="E165" s="152">
        <v>562</v>
      </c>
      <c r="F165" s="108">
        <f t="shared" si="30"/>
        <v>1.1424657534246576</v>
      </c>
      <c r="H165" s="142">
        <f t="shared" si="32"/>
        <v>43883</v>
      </c>
      <c r="I165" s="149">
        <f>MAX(0,$I$14*E164*Parameter!$C$6*Parameter!$C$5*Parameter!$C$7*Parameter!$C$8*Parameter!$C$9*Parameter!$C$19*F164)</f>
        <v>337.86643431659343</v>
      </c>
      <c r="J165" s="150" t="s">
        <v>187</v>
      </c>
      <c r="L165" s="151" t="s">
        <v>167</v>
      </c>
      <c r="M165" s="278">
        <v>43916</v>
      </c>
      <c r="N165" s="157">
        <f t="shared" si="33"/>
        <v>449</v>
      </c>
      <c r="O165" s="152">
        <v>1</v>
      </c>
      <c r="P165" s="108">
        <f t="shared" si="34"/>
        <v>1.2301369863013698</v>
      </c>
      <c r="R165" s="142">
        <f t="shared" si="35"/>
        <v>43912</v>
      </c>
      <c r="S165" s="149">
        <f>MAX(0,$S$14*O164*Parameter!$C$6*Parameter!$C$5*Parameter!$C$7*Parameter!$C$8*Parameter!$C$9*Parameter!$C$19*P164)</f>
        <v>1.4721776914351015</v>
      </c>
      <c r="T165" s="150" t="s">
        <v>169</v>
      </c>
      <c r="V165" s="153"/>
      <c r="W165" s="107"/>
      <c r="X165" s="167"/>
    </row>
    <row r="166" spans="2:24">
      <c r="B166" s="164" t="s">
        <v>167</v>
      </c>
      <c r="C166" s="178">
        <v>43885</v>
      </c>
      <c r="D166" s="157">
        <f t="shared" si="31"/>
        <v>418</v>
      </c>
      <c r="E166" s="152">
        <v>31</v>
      </c>
      <c r="F166" s="108">
        <f t="shared" si="30"/>
        <v>1.1452054794520548</v>
      </c>
      <c r="H166" s="142">
        <f t="shared" ref="H166:H172" si="36">C165</f>
        <v>43884</v>
      </c>
      <c r="I166" s="149">
        <f>MAX(0,$I$14*E165*Parameter!$C$6*Parameter!$C$5*Parameter!$C$7*Parameter!$C$8*Parameter!$C$9*Parameter!$C$19*F165)</f>
        <v>387.65250640290094</v>
      </c>
      <c r="J166" s="150" t="s">
        <v>187</v>
      </c>
      <c r="L166" s="151" t="s">
        <v>167</v>
      </c>
      <c r="M166" s="278">
        <v>43918</v>
      </c>
      <c r="N166" s="157">
        <f t="shared" si="33"/>
        <v>451</v>
      </c>
      <c r="O166" s="152">
        <v>4</v>
      </c>
      <c r="P166" s="108">
        <f t="shared" si="34"/>
        <v>1.2356164383561643</v>
      </c>
      <c r="R166" s="142">
        <f t="shared" si="35"/>
        <v>43916</v>
      </c>
      <c r="S166" s="149">
        <f>MAX(0,$S$14*O165*Parameter!$C$6*Parameter!$C$5*Parameter!$C$7*Parameter!$C$8*Parameter!$C$9*Parameter!$C$19*P165)</f>
        <v>0.74270537466782083</v>
      </c>
      <c r="T166" s="150" t="s">
        <v>169</v>
      </c>
      <c r="V166" s="153"/>
      <c r="W166" s="107"/>
      <c r="X166" s="167"/>
    </row>
    <row r="167" spans="2:24">
      <c r="B167" s="164" t="s">
        <v>167</v>
      </c>
      <c r="C167" s="178">
        <v>43886</v>
      </c>
      <c r="D167" s="157">
        <f t="shared" si="31"/>
        <v>419</v>
      </c>
      <c r="E167" s="152">
        <v>1013</v>
      </c>
      <c r="F167" s="108">
        <f t="shared" si="30"/>
        <v>1.1479452054794521</v>
      </c>
      <c r="H167" s="142">
        <f t="shared" si="36"/>
        <v>43885</v>
      </c>
      <c r="I167" s="149">
        <f>MAX(0,$I$14*E166*Parameter!$C$6*Parameter!$C$5*Parameter!$C$7*Parameter!$C$8*Parameter!$C$9*Parameter!$C$19*F166)</f>
        <v>21.434245534400056</v>
      </c>
      <c r="J167" s="150" t="s">
        <v>187</v>
      </c>
      <c r="L167" s="151" t="s">
        <v>167</v>
      </c>
      <c r="M167" s="278">
        <v>43919</v>
      </c>
      <c r="N167" s="157">
        <f t="shared" si="33"/>
        <v>452</v>
      </c>
      <c r="O167" s="152">
        <v>1</v>
      </c>
      <c r="P167" s="108">
        <f t="shared" si="34"/>
        <v>1.2383561643835617</v>
      </c>
      <c r="R167" s="142">
        <f t="shared" si="35"/>
        <v>43918</v>
      </c>
      <c r="S167" s="149">
        <f>MAX(0,$S$14*O166*Parameter!$C$6*Parameter!$C$5*Parameter!$C$7*Parameter!$C$8*Parameter!$C$9*Parameter!$C$19*P166)</f>
        <v>2.9840545565718237</v>
      </c>
      <c r="T167" s="150" t="s">
        <v>169</v>
      </c>
      <c r="V167" s="153"/>
      <c r="W167" s="107"/>
      <c r="X167" s="167"/>
    </row>
    <row r="168" spans="2:24">
      <c r="B168" s="164" t="s">
        <v>167</v>
      </c>
      <c r="C168" s="178">
        <v>43887</v>
      </c>
      <c r="D168" s="157">
        <f t="shared" si="31"/>
        <v>420</v>
      </c>
      <c r="E168" s="152">
        <v>2807</v>
      </c>
      <c r="F168" s="108">
        <f t="shared" si="30"/>
        <v>1.1506849315068493</v>
      </c>
      <c r="H168" s="142">
        <f t="shared" si="36"/>
        <v>43886</v>
      </c>
      <c r="I168" s="149">
        <f>MAX(0,$I$14*E167*Parameter!$C$6*Parameter!$C$5*Parameter!$C$7*Parameter!$C$8*Parameter!$C$9*Parameter!$C$19*F167)</f>
        <v>702.09146583882546</v>
      </c>
      <c r="J168" s="150" t="s">
        <v>187</v>
      </c>
      <c r="L168" s="151" t="s">
        <v>167</v>
      </c>
      <c r="M168" s="278">
        <v>43920</v>
      </c>
      <c r="N168" s="157">
        <f t="shared" si="33"/>
        <v>453</v>
      </c>
      <c r="O168" s="152">
        <v>3</v>
      </c>
      <c r="P168" s="108">
        <f t="shared" si="34"/>
        <v>1.2410958904109588</v>
      </c>
      <c r="R168" s="142">
        <f t="shared" si="35"/>
        <v>43919</v>
      </c>
      <c r="S168" s="149">
        <f>MAX(0,$S$14*O167*Parameter!$C$6*Parameter!$C$5*Parameter!$C$7*Parameter!$C$8*Parameter!$C$9*Parameter!$C$19*P167)</f>
        <v>0.74766777138052354</v>
      </c>
      <c r="T168" s="150" t="s">
        <v>169</v>
      </c>
      <c r="V168" s="153"/>
      <c r="W168" s="107"/>
      <c r="X168" s="167"/>
    </row>
    <row r="169" spans="2:24">
      <c r="B169" s="164" t="s">
        <v>167</v>
      </c>
      <c r="C169" s="178">
        <v>43888</v>
      </c>
      <c r="D169" s="157">
        <f t="shared" si="31"/>
        <v>421</v>
      </c>
      <c r="E169" s="152">
        <v>1220</v>
      </c>
      <c r="F169" s="108">
        <f t="shared" si="30"/>
        <v>1.1534246575342466</v>
      </c>
      <c r="H169" s="142">
        <f t="shared" si="36"/>
        <v>43887</v>
      </c>
      <c r="I169" s="149">
        <f>MAX(0,$I$14*E168*Parameter!$C$6*Parameter!$C$5*Parameter!$C$7*Parameter!$C$8*Parameter!$C$9*Parameter!$C$19*F168)</f>
        <v>1950.1226601578635</v>
      </c>
      <c r="J169" s="150" t="s">
        <v>187</v>
      </c>
      <c r="L169" s="151" t="s">
        <v>167</v>
      </c>
      <c r="M169" s="278">
        <v>43921</v>
      </c>
      <c r="N169" s="157">
        <f t="shared" si="33"/>
        <v>454</v>
      </c>
      <c r="O169" s="152">
        <v>2</v>
      </c>
      <c r="P169" s="108">
        <f t="shared" si="34"/>
        <v>1.2438356164383562</v>
      </c>
      <c r="R169" s="142">
        <f t="shared" si="35"/>
        <v>43920</v>
      </c>
      <c r="S169" s="149">
        <f>MAX(0,$S$14*O168*Parameter!$C$6*Parameter!$C$5*Parameter!$C$7*Parameter!$C$8*Parameter!$C$9*Parameter!$C$19*P168)</f>
        <v>2.247965710854273</v>
      </c>
      <c r="T169" s="150" t="s">
        <v>169</v>
      </c>
      <c r="V169" s="153"/>
      <c r="W169" s="107"/>
      <c r="X169" s="167"/>
    </row>
    <row r="170" spans="2:24">
      <c r="B170" s="164" t="s">
        <v>167</v>
      </c>
      <c r="C170" s="178">
        <v>43889</v>
      </c>
      <c r="D170" s="157">
        <f t="shared" si="31"/>
        <v>422</v>
      </c>
      <c r="E170" s="152">
        <v>7089</v>
      </c>
      <c r="F170" s="108">
        <f t="shared" si="30"/>
        <v>1.1561643835616437</v>
      </c>
      <c r="H170" s="142">
        <f t="shared" si="36"/>
        <v>43888</v>
      </c>
      <c r="I170" s="149">
        <f>MAX(0,$I$14*E169*Parameter!$C$6*Parameter!$C$5*Parameter!$C$7*Parameter!$C$8*Parameter!$C$9*Parameter!$C$19*F169)</f>
        <v>849.59539985943491</v>
      </c>
      <c r="J170" s="150" t="s">
        <v>187</v>
      </c>
      <c r="L170" s="151" t="s">
        <v>167</v>
      </c>
      <c r="M170" s="278">
        <v>43923</v>
      </c>
      <c r="N170" s="157">
        <f t="shared" si="33"/>
        <v>456</v>
      </c>
      <c r="O170" s="152">
        <v>11</v>
      </c>
      <c r="P170" s="108">
        <f t="shared" si="34"/>
        <v>1.2493150684931507</v>
      </c>
      <c r="R170" s="142">
        <f t="shared" si="35"/>
        <v>43921</v>
      </c>
      <c r="S170" s="149">
        <f>MAX(0,$S$14*O169*Parameter!$C$6*Parameter!$C$5*Parameter!$C$7*Parameter!$C$8*Parameter!$C$9*Parameter!$C$19*P169)</f>
        <v>1.5019520717113171</v>
      </c>
      <c r="T170" s="150" t="s">
        <v>169</v>
      </c>
      <c r="V170" s="153"/>
      <c r="W170" s="107"/>
      <c r="X170" s="167"/>
    </row>
    <row r="171" spans="2:24">
      <c r="B171" s="164" t="s">
        <v>167</v>
      </c>
      <c r="C171" s="178">
        <v>43890</v>
      </c>
      <c r="D171" s="157">
        <f t="shared" si="31"/>
        <v>423</v>
      </c>
      <c r="E171" s="152">
        <v>1336</v>
      </c>
      <c r="F171" s="108">
        <f t="shared" si="30"/>
        <v>1.1589041095890411</v>
      </c>
      <c r="H171" s="142">
        <f t="shared" si="36"/>
        <v>43889</v>
      </c>
      <c r="I171" s="149">
        <f>MAX(0,$I$14*E170*Parameter!$C$6*Parameter!$C$5*Parameter!$C$7*Parameter!$C$8*Parameter!$C$9*Parameter!$C$19*F170)</f>
        <v>4948.4325283530434</v>
      </c>
      <c r="J171" s="150" t="s">
        <v>187</v>
      </c>
      <c r="L171" s="151" t="s">
        <v>167</v>
      </c>
      <c r="M171" s="278">
        <v>43924</v>
      </c>
      <c r="N171" s="157">
        <f t="shared" si="33"/>
        <v>457</v>
      </c>
      <c r="O171" s="152">
        <v>5</v>
      </c>
      <c r="P171" s="108">
        <f t="shared" si="34"/>
        <v>1.252054794520548</v>
      </c>
      <c r="R171" s="142">
        <f t="shared" si="35"/>
        <v>43923</v>
      </c>
      <c r="S171" s="149">
        <f>MAX(0,$S$14*O170*Parameter!$C$6*Parameter!$C$5*Parameter!$C$7*Parameter!$C$8*Parameter!$C$9*Parameter!$C$19*P170)</f>
        <v>8.2971273036387299</v>
      </c>
      <c r="T171" s="150" t="s">
        <v>169</v>
      </c>
      <c r="V171" s="153"/>
      <c r="W171" s="107"/>
      <c r="X171" s="167"/>
    </row>
    <row r="172" spans="2:24">
      <c r="B172" s="301" t="s">
        <v>176</v>
      </c>
      <c r="C172" s="294"/>
      <c r="D172" s="295"/>
      <c r="E172" s="299">
        <f>SUM(E159:E171)</f>
        <v>17829</v>
      </c>
      <c r="F172" s="291"/>
      <c r="H172" s="142">
        <f t="shared" si="36"/>
        <v>43890</v>
      </c>
      <c r="I172" s="149">
        <f>MAX(0,$I$14*E171*Parameter!$C$6*Parameter!$C$5*Parameter!$C$7*Parameter!$C$8*Parameter!$C$9*Parameter!$C$19*F171)</f>
        <v>934.79644315206303</v>
      </c>
      <c r="J172" s="150" t="s">
        <v>187</v>
      </c>
      <c r="L172" s="151" t="s">
        <v>167</v>
      </c>
      <c r="M172" s="278">
        <v>43925</v>
      </c>
      <c r="N172" s="157">
        <f t="shared" si="33"/>
        <v>458</v>
      </c>
      <c r="O172" s="152">
        <v>3</v>
      </c>
      <c r="P172" s="108">
        <f t="shared" si="34"/>
        <v>1.2547945205479452</v>
      </c>
      <c r="R172" s="142">
        <f t="shared" si="35"/>
        <v>43924</v>
      </c>
      <c r="S172" s="149">
        <f>MAX(0,$S$14*O171*Parameter!$C$6*Parameter!$C$5*Parameter!$C$7*Parameter!$C$8*Parameter!$C$9*Parameter!$C$19*P171)</f>
        <v>3.7796921628418065</v>
      </c>
      <c r="T172" s="150" t="s">
        <v>169</v>
      </c>
      <c r="V172" s="153"/>
      <c r="W172" s="107"/>
      <c r="X172" s="167"/>
    </row>
    <row r="173" spans="2:24">
      <c r="B173" s="310"/>
      <c r="C173" s="311"/>
      <c r="D173" s="312"/>
      <c r="E173" s="313"/>
      <c r="F173" s="308"/>
      <c r="H173" s="144" t="s">
        <v>177</v>
      </c>
      <c r="I173" s="238">
        <f>SUM(I160:I172)</f>
        <v>12372.935603120924</v>
      </c>
      <c r="J173" s="150" t="s">
        <v>169</v>
      </c>
      <c r="L173" s="151" t="s">
        <v>167</v>
      </c>
      <c r="M173" s="278">
        <v>43926</v>
      </c>
      <c r="N173" s="157">
        <f t="shared" si="33"/>
        <v>459</v>
      </c>
      <c r="O173" s="152">
        <v>3</v>
      </c>
      <c r="P173" s="108">
        <f t="shared" si="34"/>
        <v>1.2575342465753425</v>
      </c>
      <c r="R173" s="142">
        <f t="shared" si="35"/>
        <v>43925</v>
      </c>
      <c r="S173" s="149">
        <f>MAX(0,$S$14*O172*Parameter!$C$6*Parameter!$C$5*Parameter!$C$7*Parameter!$C$8*Parameter!$C$9*Parameter!$C$19*P172)</f>
        <v>2.272777694417786</v>
      </c>
      <c r="T173" s="150" t="s">
        <v>169</v>
      </c>
      <c r="V173" s="153"/>
      <c r="W173" s="107"/>
      <c r="X173" s="167"/>
    </row>
    <row r="174" spans="2:24">
      <c r="B174" s="251"/>
      <c r="C174" s="243"/>
      <c r="D174" s="244"/>
      <c r="E174" s="107"/>
      <c r="F174" s="245"/>
      <c r="H174" s="246"/>
      <c r="I174" s="247"/>
      <c r="J174" s="235"/>
      <c r="L174" s="151" t="s">
        <v>167</v>
      </c>
      <c r="M174" s="278">
        <v>43927</v>
      </c>
      <c r="N174" s="157">
        <f t="shared" si="33"/>
        <v>460</v>
      </c>
      <c r="O174" s="152">
        <v>2</v>
      </c>
      <c r="P174" s="108">
        <f t="shared" si="34"/>
        <v>1.2602739726027397</v>
      </c>
      <c r="R174" s="142">
        <f t="shared" si="35"/>
        <v>43926</v>
      </c>
      <c r="S174" s="149">
        <f>MAX(0,$S$14*O173*Parameter!$C$6*Parameter!$C$5*Parameter!$C$7*Parameter!$C$8*Parameter!$C$9*Parameter!$C$19*P173)</f>
        <v>2.277740091130489</v>
      </c>
      <c r="T174" s="150" t="s">
        <v>169</v>
      </c>
      <c r="V174" s="153"/>
      <c r="W174" s="107"/>
      <c r="X174" s="167"/>
    </row>
    <row r="175" spans="2:24">
      <c r="B175" s="251"/>
      <c r="C175" s="243"/>
      <c r="D175" s="244"/>
      <c r="E175" s="107"/>
      <c r="F175" s="245"/>
      <c r="H175" s="246"/>
      <c r="I175" s="247"/>
      <c r="J175" s="235"/>
      <c r="L175" s="151" t="s">
        <v>167</v>
      </c>
      <c r="M175" s="278">
        <v>43929</v>
      </c>
      <c r="N175" s="157">
        <f t="shared" si="33"/>
        <v>462</v>
      </c>
      <c r="O175" s="152">
        <v>3</v>
      </c>
      <c r="P175" s="108">
        <f t="shared" si="34"/>
        <v>1.2657534246575342</v>
      </c>
      <c r="R175" s="142">
        <f t="shared" si="35"/>
        <v>43927</v>
      </c>
      <c r="S175" s="149">
        <f>MAX(0,$S$14*O174*Parameter!$C$6*Parameter!$C$5*Parameter!$C$7*Parameter!$C$8*Parameter!$C$9*Parameter!$C$19*P174)</f>
        <v>1.5218016585621275</v>
      </c>
      <c r="T175" s="150" t="s">
        <v>169</v>
      </c>
      <c r="V175" s="153"/>
      <c r="W175" s="107"/>
      <c r="X175" s="167"/>
    </row>
    <row r="176" spans="2:24">
      <c r="B176" s="251"/>
      <c r="C176" s="243"/>
      <c r="D176" s="244"/>
      <c r="E176" s="107"/>
      <c r="F176" s="245"/>
      <c r="H176" s="246"/>
      <c r="I176" s="247"/>
      <c r="J176" s="235"/>
      <c r="L176" s="151" t="s">
        <v>167</v>
      </c>
      <c r="M176" s="278">
        <v>43930</v>
      </c>
      <c r="N176" s="157">
        <f t="shared" si="33"/>
        <v>463</v>
      </c>
      <c r="O176" s="152">
        <v>1</v>
      </c>
      <c r="P176" s="108">
        <f t="shared" si="34"/>
        <v>1.2684931506849315</v>
      </c>
      <c r="R176" s="142">
        <f t="shared" si="35"/>
        <v>43929</v>
      </c>
      <c r="S176" s="149">
        <f>MAX(0,$S$14*O175*Parameter!$C$6*Parameter!$C$5*Parameter!$C$7*Parameter!$C$8*Parameter!$C$9*Parameter!$C$19*P175)</f>
        <v>2.2926272812685964</v>
      </c>
      <c r="T176" s="150" t="s">
        <v>169</v>
      </c>
      <c r="V176" s="153"/>
      <c r="W176" s="107"/>
      <c r="X176" s="167"/>
    </row>
    <row r="177" spans="2:24">
      <c r="B177" s="251"/>
      <c r="C177" s="243"/>
      <c r="D177" s="244"/>
      <c r="E177" s="107"/>
      <c r="F177" s="245"/>
      <c r="H177" s="246"/>
      <c r="I177" s="247"/>
      <c r="J177" s="235"/>
      <c r="L177" s="151" t="s">
        <v>167</v>
      </c>
      <c r="M177" s="278">
        <v>43932</v>
      </c>
      <c r="N177" s="157">
        <f t="shared" si="33"/>
        <v>465</v>
      </c>
      <c r="O177" s="152">
        <v>3</v>
      </c>
      <c r="P177" s="108">
        <f t="shared" si="34"/>
        <v>1.273972602739726</v>
      </c>
      <c r="R177" s="142">
        <f t="shared" si="35"/>
        <v>43930</v>
      </c>
      <c r="S177" s="149">
        <f>MAX(0,$S$14*O176*Parameter!$C$6*Parameter!$C$5*Parameter!$C$7*Parameter!$C$8*Parameter!$C$9*Parameter!$C$19*P176)</f>
        <v>0.76586322599376633</v>
      </c>
      <c r="T177" s="150" t="s">
        <v>169</v>
      </c>
      <c r="V177" s="153"/>
      <c r="W177" s="107"/>
      <c r="X177" s="167"/>
    </row>
    <row r="178" spans="2:24">
      <c r="B178" s="251"/>
      <c r="C178" s="243"/>
      <c r="D178" s="244"/>
      <c r="E178" s="107"/>
      <c r="F178" s="245"/>
      <c r="H178" s="246"/>
      <c r="I178" s="247"/>
      <c r="J178" s="235"/>
      <c r="L178" s="151" t="s">
        <v>167</v>
      </c>
      <c r="M178" s="278">
        <v>43934</v>
      </c>
      <c r="N178" s="157">
        <f t="shared" si="33"/>
        <v>467</v>
      </c>
      <c r="O178" s="152">
        <v>3</v>
      </c>
      <c r="P178" s="108">
        <f t="shared" si="34"/>
        <v>1.2794520547945205</v>
      </c>
      <c r="R178" s="142">
        <f t="shared" si="35"/>
        <v>43932</v>
      </c>
      <c r="S178" s="149">
        <f>MAX(0,$S$14*O177*Parameter!$C$6*Parameter!$C$5*Parameter!$C$7*Parameter!$C$8*Parameter!$C$9*Parameter!$C$19*P177)</f>
        <v>2.3075144714067042</v>
      </c>
      <c r="T178" s="150" t="s">
        <v>169</v>
      </c>
      <c r="V178" s="153"/>
      <c r="W178" s="107"/>
      <c r="X178" s="167"/>
    </row>
    <row r="179" spans="2:24">
      <c r="B179" s="251"/>
      <c r="C179" s="243"/>
      <c r="D179" s="244"/>
      <c r="E179" s="107"/>
      <c r="F179" s="245"/>
      <c r="H179" s="246"/>
      <c r="I179" s="247"/>
      <c r="J179" s="235"/>
      <c r="L179" s="151" t="s">
        <v>167</v>
      </c>
      <c r="M179" s="278">
        <v>43935</v>
      </c>
      <c r="N179" s="157">
        <f t="shared" si="33"/>
        <v>468</v>
      </c>
      <c r="O179" s="152">
        <v>2</v>
      </c>
      <c r="P179" s="108">
        <f t="shared" si="34"/>
        <v>1.2821917808219179</v>
      </c>
      <c r="R179" s="142">
        <f t="shared" si="35"/>
        <v>43934</v>
      </c>
      <c r="S179" s="149">
        <f>MAX(0,$S$14*O178*Parameter!$C$6*Parameter!$C$5*Parameter!$C$7*Parameter!$C$8*Parameter!$C$9*Parameter!$C$19*P178)</f>
        <v>2.3174392648321094</v>
      </c>
      <c r="T179" s="150" t="s">
        <v>169</v>
      </c>
      <c r="V179" s="153"/>
      <c r="W179" s="107"/>
      <c r="X179" s="167"/>
    </row>
    <row r="180" spans="2:24">
      <c r="B180" s="251"/>
      <c r="C180" s="243"/>
      <c r="D180" s="244"/>
      <c r="E180" s="107"/>
      <c r="F180" s="245"/>
      <c r="H180" s="246"/>
      <c r="I180" s="247"/>
      <c r="J180" s="235"/>
      <c r="L180" s="151" t="s">
        <v>167</v>
      </c>
      <c r="M180" s="278">
        <v>43939</v>
      </c>
      <c r="N180" s="157">
        <f t="shared" si="33"/>
        <v>472</v>
      </c>
      <c r="O180" s="152">
        <v>1</v>
      </c>
      <c r="P180" s="108">
        <f t="shared" si="34"/>
        <v>1.2931506849315069</v>
      </c>
      <c r="R180" s="142">
        <f t="shared" si="35"/>
        <v>43935</v>
      </c>
      <c r="S180" s="149">
        <f>MAX(0,$S$14*O179*Parameter!$C$6*Parameter!$C$5*Parameter!$C$7*Parameter!$C$8*Parameter!$C$9*Parameter!$C$19*P179)</f>
        <v>1.5482677743632081</v>
      </c>
      <c r="T180" s="150" t="s">
        <v>169</v>
      </c>
      <c r="V180" s="153"/>
      <c r="W180" s="107"/>
      <c r="X180" s="167"/>
    </row>
    <row r="181" spans="2:24">
      <c r="B181" s="251"/>
      <c r="C181" s="243"/>
      <c r="D181" s="244"/>
      <c r="E181" s="107"/>
      <c r="F181" s="245"/>
      <c r="H181" s="246"/>
      <c r="I181" s="247"/>
      <c r="J181" s="235"/>
      <c r="L181" s="151" t="s">
        <v>167</v>
      </c>
      <c r="M181" s="278">
        <v>43942</v>
      </c>
      <c r="N181" s="157">
        <f t="shared" si="33"/>
        <v>475</v>
      </c>
      <c r="O181" s="152">
        <v>1</v>
      </c>
      <c r="P181" s="108">
        <f t="shared" si="34"/>
        <v>1.3013698630136987</v>
      </c>
      <c r="R181" s="142">
        <f t="shared" si="35"/>
        <v>43939</v>
      </c>
      <c r="S181" s="149">
        <f>MAX(0,$S$14*O180*Parameter!$C$6*Parameter!$C$5*Parameter!$C$7*Parameter!$C$8*Parameter!$C$9*Parameter!$C$19*P180)</f>
        <v>0.78075041613187413</v>
      </c>
      <c r="T181" s="150" t="s">
        <v>169</v>
      </c>
      <c r="V181" s="153"/>
      <c r="W181" s="107"/>
      <c r="X181" s="167"/>
    </row>
    <row r="182" spans="2:24">
      <c r="B182" s="251"/>
      <c r="C182" s="243"/>
      <c r="D182" s="244"/>
      <c r="E182" s="107"/>
      <c r="F182" s="245"/>
      <c r="H182" s="246"/>
      <c r="I182" s="247"/>
      <c r="J182" s="235"/>
      <c r="L182" s="151" t="s">
        <v>167</v>
      </c>
      <c r="M182" s="278">
        <v>44047</v>
      </c>
      <c r="N182" s="157">
        <f t="shared" si="33"/>
        <v>580</v>
      </c>
      <c r="O182" s="152">
        <v>3</v>
      </c>
      <c r="P182" s="108">
        <f t="shared" si="34"/>
        <v>1.4136986301369863</v>
      </c>
      <c r="R182" s="142">
        <f t="shared" si="35"/>
        <v>43942</v>
      </c>
      <c r="S182" s="149">
        <f>MAX(0,$S$14*O181*Parameter!$C$6*Parameter!$C$5*Parameter!$C$7*Parameter!$C$8*Parameter!$C$9*Parameter!$C$19*P181)</f>
        <v>0.78571281284457672</v>
      </c>
      <c r="T182" s="150" t="s">
        <v>169</v>
      </c>
      <c r="V182" s="153"/>
      <c r="W182" s="107"/>
      <c r="X182" s="167"/>
    </row>
    <row r="183" spans="2:24">
      <c r="B183" s="251"/>
      <c r="C183" s="243"/>
      <c r="D183" s="244"/>
      <c r="E183" s="107"/>
      <c r="F183" s="245"/>
      <c r="H183" s="246"/>
      <c r="I183" s="247"/>
      <c r="J183" s="235"/>
      <c r="L183" s="285" t="s">
        <v>176</v>
      </c>
      <c r="M183" s="285"/>
      <c r="N183" s="285"/>
      <c r="O183" s="286">
        <f>SUM(O159:O182)</f>
        <v>171</v>
      </c>
      <c r="P183" s="287"/>
      <c r="R183" s="142">
        <f t="shared" si="35"/>
        <v>44047</v>
      </c>
      <c r="S183" s="149">
        <f>MAX(0,$S$14*O182*Parameter!$C$6*Parameter!$C$5*Parameter!$C$7*Parameter!$C$8*Parameter!$C$9*Parameter!$C$19*P182)</f>
        <v>2.5605967037545363</v>
      </c>
      <c r="T183" s="150" t="s">
        <v>169</v>
      </c>
      <c r="V183" s="153"/>
      <c r="W183" s="107"/>
      <c r="X183" s="167"/>
    </row>
    <row r="184" spans="2:24">
      <c r="B184" s="251"/>
      <c r="C184" s="243"/>
      <c r="D184" s="244"/>
      <c r="E184" s="107"/>
      <c r="F184" s="245"/>
      <c r="H184" s="246"/>
      <c r="I184" s="247"/>
      <c r="J184" s="235"/>
      <c r="L184" s="285"/>
      <c r="M184" s="285"/>
      <c r="N184" s="285"/>
      <c r="O184" s="286"/>
      <c r="P184" s="287"/>
      <c r="R184" s="144" t="s">
        <v>177</v>
      </c>
      <c r="S184" s="238">
        <f>SUM(S160:S183)</f>
        <v>124.95149509361367</v>
      </c>
      <c r="T184" s="150" t="s">
        <v>169</v>
      </c>
      <c r="V184" s="153"/>
      <c r="W184" s="107"/>
      <c r="X184" s="167"/>
    </row>
    <row r="185" spans="2:24" ht="15.75" thickBot="1">
      <c r="B185" s="249"/>
      <c r="C185" s="250"/>
      <c r="D185" s="168"/>
      <c r="E185" s="168"/>
      <c r="F185" s="168"/>
      <c r="G185" s="168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  <c r="U185" s="172"/>
      <c r="V185" s="172"/>
      <c r="W185" s="172"/>
      <c r="X185" s="173"/>
    </row>
    <row r="186" spans="2:24" ht="15.75" thickBot="1"/>
    <row r="187" spans="2:24" ht="24" thickBot="1">
      <c r="B187" s="174" t="s">
        <v>27</v>
      </c>
      <c r="C187" s="158" t="s">
        <v>146</v>
      </c>
      <c r="D187" s="175">
        <f>I189+S189</f>
        <v>12265</v>
      </c>
      <c r="E187" s="176" t="s">
        <v>147</v>
      </c>
      <c r="F187" s="158" t="str">
        <f>X196</f>
        <v>Less than expected</v>
      </c>
      <c r="G187" s="177"/>
      <c r="H187" s="177"/>
      <c r="I187" s="175">
        <f>E218+O197</f>
        <v>18000</v>
      </c>
      <c r="J187" s="177" t="s">
        <v>148</v>
      </c>
      <c r="K187" s="177"/>
      <c r="L187" s="177"/>
      <c r="M187" s="186">
        <v>0</v>
      </c>
      <c r="N187" s="177" t="s">
        <v>149</v>
      </c>
      <c r="O187" s="177"/>
      <c r="P187" s="177"/>
      <c r="Q187" s="177"/>
      <c r="R187" s="177"/>
      <c r="S187" s="175">
        <f>I187-M187</f>
        <v>18000</v>
      </c>
      <c r="T187" s="177" t="s">
        <v>150</v>
      </c>
      <c r="U187" s="177"/>
      <c r="V187" s="177"/>
      <c r="W187" s="242">
        <f>S187*'MR Reference'!$C$79</f>
        <v>16560</v>
      </c>
      <c r="X187" s="241" t="s">
        <v>151</v>
      </c>
    </row>
    <row r="188" spans="2:24" ht="19.5" thickBot="1">
      <c r="B188" s="159"/>
      <c r="C188" s="14"/>
      <c r="D188" s="14"/>
      <c r="E188" s="15"/>
      <c r="F188" s="16"/>
      <c r="G188" s="14"/>
      <c r="X188" s="160"/>
    </row>
    <row r="189" spans="2:24" ht="24" thickBot="1">
      <c r="B189" s="67" t="s">
        <v>198</v>
      </c>
      <c r="C189" s="237" t="s">
        <v>153</v>
      </c>
      <c r="D189" s="69"/>
      <c r="E189" s="70"/>
      <c r="F189" s="68"/>
      <c r="G189" s="71"/>
      <c r="H189" s="68" t="s">
        <v>146</v>
      </c>
      <c r="I189" s="141">
        <f>ROUNDDOWN(I219,0)</f>
        <v>11745</v>
      </c>
      <c r="J189" s="72" t="s">
        <v>147</v>
      </c>
      <c r="L189" s="67" t="s">
        <v>199</v>
      </c>
      <c r="M189" s="237" t="s">
        <v>155</v>
      </c>
      <c r="N189" s="69"/>
      <c r="O189" s="70"/>
      <c r="P189" s="239"/>
      <c r="Q189" s="71"/>
      <c r="R189" s="68" t="s">
        <v>146</v>
      </c>
      <c r="S189" s="141">
        <f>ROUNDDOWN(S198,0)</f>
        <v>520</v>
      </c>
      <c r="T189" s="72" t="s">
        <v>147</v>
      </c>
      <c r="V189" s="288" t="s">
        <v>156</v>
      </c>
      <c r="W189" s="289"/>
      <c r="X189" s="290"/>
    </row>
    <row r="190" spans="2:24" ht="18.75">
      <c r="B190" s="159"/>
      <c r="C190" s="14"/>
      <c r="D190" s="14"/>
      <c r="E190" s="15"/>
      <c r="F190" s="16"/>
      <c r="G190" s="14"/>
      <c r="L190" s="11"/>
      <c r="M190" s="14"/>
      <c r="N190" s="14"/>
      <c r="O190" s="15"/>
      <c r="P190" s="16"/>
      <c r="Q190" s="14"/>
      <c r="X190" s="160"/>
    </row>
    <row r="191" spans="2:24" ht="18.75">
      <c r="B191" s="161" t="s">
        <v>157</v>
      </c>
      <c r="C191" s="14"/>
      <c r="D191" s="14"/>
      <c r="E191" s="15"/>
      <c r="F191" s="16"/>
      <c r="G191" s="14"/>
      <c r="H191" s="17" t="s">
        <v>158</v>
      </c>
      <c r="L191" s="17" t="s">
        <v>157</v>
      </c>
      <c r="M191" s="14"/>
      <c r="N191" s="14"/>
      <c r="O191" s="15"/>
      <c r="P191" s="16"/>
      <c r="Q191" s="14"/>
      <c r="R191" s="17" t="s">
        <v>158</v>
      </c>
      <c r="V191" s="17" t="s">
        <v>156</v>
      </c>
      <c r="X191" s="160"/>
    </row>
    <row r="192" spans="2:24" ht="23.25">
      <c r="B192" s="162" t="s">
        <v>200</v>
      </c>
      <c r="C192" s="146"/>
      <c r="D192" s="144" t="s">
        <v>160</v>
      </c>
      <c r="E192" s="147" t="s">
        <v>161</v>
      </c>
      <c r="F192" s="144" t="s">
        <v>162</v>
      </c>
      <c r="G192" s="18"/>
      <c r="H192" s="145" t="s">
        <v>198</v>
      </c>
      <c r="I192" s="144" t="s">
        <v>163</v>
      </c>
      <c r="J192" s="148" t="s">
        <v>164</v>
      </c>
      <c r="L192" s="143" t="s">
        <v>201</v>
      </c>
      <c r="M192" s="146"/>
      <c r="N192" s="144" t="s">
        <v>160</v>
      </c>
      <c r="O192" s="147" t="s">
        <v>161</v>
      </c>
      <c r="P192" s="144" t="s">
        <v>162</v>
      </c>
      <c r="Q192" s="18"/>
      <c r="R192" s="145" t="s">
        <v>199</v>
      </c>
      <c r="S192" s="144" t="s">
        <v>163</v>
      </c>
      <c r="T192" s="148" t="s">
        <v>164</v>
      </c>
      <c r="V192" s="143" t="s">
        <v>202</v>
      </c>
      <c r="W192" s="148" t="s">
        <v>166</v>
      </c>
      <c r="X192" s="163" t="s">
        <v>164</v>
      </c>
    </row>
    <row r="193" spans="2:24">
      <c r="B193" s="164" t="s">
        <v>167</v>
      </c>
      <c r="C193" s="178">
        <v>43863</v>
      </c>
      <c r="D193" s="157">
        <f>(C193+(365*2))-$C$3</f>
        <v>396</v>
      </c>
      <c r="E193" s="152">
        <v>164</v>
      </c>
      <c r="F193" s="108">
        <f t="shared" ref="F193:F217" si="37">MIN($C$5/365, (D193/365))</f>
        <v>1.0849315068493151</v>
      </c>
      <c r="H193" s="144" t="s">
        <v>168</v>
      </c>
      <c r="I193" s="147">
        <f>Parameter!$C$18*(Parameter!$C$17/Parameter!$C$4-1)</f>
        <v>1.9310126823253633</v>
      </c>
      <c r="J193" s="144" t="s">
        <v>169</v>
      </c>
      <c r="L193" s="151" t="s">
        <v>167</v>
      </c>
      <c r="M193" s="277">
        <v>43899</v>
      </c>
      <c r="N193" s="157">
        <f>(M193+(365*2))-$C$3</f>
        <v>432</v>
      </c>
      <c r="O193" s="152">
        <v>50</v>
      </c>
      <c r="P193" s="108">
        <f>MIN($C$5/365, (N193/365))</f>
        <v>1.1835616438356165</v>
      </c>
      <c r="Q193" s="11"/>
      <c r="R193" s="144" t="s">
        <v>168</v>
      </c>
      <c r="S193" s="147">
        <f>Parameter!$C$18*(Parameter!$C$17/Parameter!$C$4-1)</f>
        <v>1.9310126823253633</v>
      </c>
      <c r="T193" s="144" t="s">
        <v>169</v>
      </c>
      <c r="V193" s="203" t="s">
        <v>170</v>
      </c>
      <c r="W193" s="204">
        <v>44394</v>
      </c>
      <c r="X193" s="205" t="s">
        <v>171</v>
      </c>
    </row>
    <row r="194" spans="2:24">
      <c r="B194" s="164" t="s">
        <v>167</v>
      </c>
      <c r="C194" s="178">
        <v>43864</v>
      </c>
      <c r="D194" s="157">
        <f t="shared" ref="D194:D217" si="38">(C194+(365*2))-$C$3</f>
        <v>397</v>
      </c>
      <c r="E194" s="152">
        <v>45</v>
      </c>
      <c r="F194" s="108">
        <f t="shared" si="37"/>
        <v>1.0876712328767124</v>
      </c>
      <c r="H194" s="142">
        <f t="shared" ref="H194:H217" si="39">C193</f>
        <v>43863</v>
      </c>
      <c r="I194" s="149">
        <f>MAX(0,$I$14*E193*Parameter!$C$6*Parameter!$C$5*Parameter!$C$7*Parameter!$C$8*Parameter!$C$9*Parameter!$C$19*F193)</f>
        <v>107.42596403658565</v>
      </c>
      <c r="J194" s="150" t="s">
        <v>187</v>
      </c>
      <c r="L194" s="151" t="s">
        <v>167</v>
      </c>
      <c r="M194" s="277">
        <v>43901</v>
      </c>
      <c r="N194" s="157">
        <f>(M194+(365*2))-$C$3</f>
        <v>434</v>
      </c>
      <c r="O194" s="152">
        <v>219</v>
      </c>
      <c r="P194" s="108">
        <f>MIN($C$5/365, (N194/365))</f>
        <v>1.189041095890411</v>
      </c>
      <c r="Q194" s="11"/>
      <c r="R194" s="142">
        <f>M193</f>
        <v>43899</v>
      </c>
      <c r="S194" s="149">
        <f>MAX(0,$S$14*O193*Parameter!$C$6*Parameter!$C$5*Parameter!$C$7*Parameter!$C$8*Parameter!$C$9*Parameter!$C$19*P193)</f>
        <v>35.729256331458636</v>
      </c>
      <c r="T194" s="150" t="s">
        <v>169</v>
      </c>
      <c r="V194" s="151" t="s">
        <v>172</v>
      </c>
      <c r="W194" s="152">
        <f>(W193/365)*$C$5</f>
        <v>62759.736986301366</v>
      </c>
      <c r="X194" s="165" t="s">
        <v>173</v>
      </c>
    </row>
    <row r="195" spans="2:24">
      <c r="B195" s="164" t="s">
        <v>167</v>
      </c>
      <c r="C195" s="178">
        <v>43865</v>
      </c>
      <c r="D195" s="157">
        <f t="shared" si="38"/>
        <v>398</v>
      </c>
      <c r="E195" s="152">
        <v>937</v>
      </c>
      <c r="F195" s="108">
        <f t="shared" si="37"/>
        <v>1.0904109589041096</v>
      </c>
      <c r="H195" s="142">
        <f t="shared" si="39"/>
        <v>43864</v>
      </c>
      <c r="I195" s="149">
        <f>MAX(0,$I$14*E194*Parameter!$C$6*Parameter!$C$5*Parameter!$C$7*Parameter!$C$8*Parameter!$C$9*Parameter!$C$19*F194)</f>
        <v>29.551072424143921</v>
      </c>
      <c r="J195" s="150" t="s">
        <v>187</v>
      </c>
      <c r="L195" s="151" t="s">
        <v>167</v>
      </c>
      <c r="M195" s="278">
        <v>43906</v>
      </c>
      <c r="N195" s="157">
        <f t="shared" ref="N195:N196" si="40">(M195+(365*2))-$C$3</f>
        <v>439</v>
      </c>
      <c r="O195" s="152">
        <v>297</v>
      </c>
      <c r="P195" s="108">
        <f t="shared" ref="P195:P196" si="41">MIN($C$5/365, (N195/365))</f>
        <v>1.2027397260273973</v>
      </c>
      <c r="Q195" s="11"/>
      <c r="R195" s="142">
        <f>M194</f>
        <v>43901</v>
      </c>
      <c r="S195" s="149">
        <f>MAX(0,$S$14*O194*Parameter!$C$6*Parameter!$C$5*Parameter!$C$7*Parameter!$C$8*Parameter!$C$9*Parameter!$C$19*P194)</f>
        <v>157.21865265184346</v>
      </c>
      <c r="T195" s="150" t="s">
        <v>169</v>
      </c>
      <c r="V195" s="151" t="s">
        <v>174</v>
      </c>
      <c r="W195" s="154">
        <f>D187</f>
        <v>12265</v>
      </c>
      <c r="X195" s="165" t="s">
        <v>173</v>
      </c>
    </row>
    <row r="196" spans="2:24">
      <c r="B196" s="164" t="s">
        <v>167</v>
      </c>
      <c r="C196" s="178">
        <v>43866</v>
      </c>
      <c r="D196" s="157">
        <f t="shared" si="38"/>
        <v>399</v>
      </c>
      <c r="E196" s="152">
        <v>166</v>
      </c>
      <c r="F196" s="108">
        <f t="shared" si="37"/>
        <v>1.0931506849315069</v>
      </c>
      <c r="H196" s="142">
        <f t="shared" si="39"/>
        <v>43865</v>
      </c>
      <c r="I196" s="149">
        <f>MAX(0,$I$14*E195*Parameter!$C$6*Parameter!$C$5*Parameter!$C$7*Parameter!$C$8*Parameter!$C$9*Parameter!$C$19*F195)</f>
        <v>616.8689188271087</v>
      </c>
      <c r="J196" s="150" t="s">
        <v>187</v>
      </c>
      <c r="L196" s="151" t="s">
        <v>167</v>
      </c>
      <c r="M196" s="278">
        <v>43909</v>
      </c>
      <c r="N196" s="157">
        <f t="shared" si="40"/>
        <v>442</v>
      </c>
      <c r="O196" s="152">
        <v>153</v>
      </c>
      <c r="P196" s="108">
        <f t="shared" si="41"/>
        <v>1.210958904109589</v>
      </c>
      <c r="Q196" s="11"/>
      <c r="R196" s="142">
        <f t="shared" ref="R196:R197" si="42">M195</f>
        <v>43906</v>
      </c>
      <c r="S196" s="149">
        <f>MAX(0,$S$14*O195*Parameter!$C$6*Parameter!$C$5*Parameter!$C$7*Parameter!$C$8*Parameter!$C$9*Parameter!$C$19*P195)</f>
        <v>215.6707235307673</v>
      </c>
      <c r="T196" s="150" t="s">
        <v>169</v>
      </c>
      <c r="V196" s="155" t="s">
        <v>175</v>
      </c>
      <c r="W196" s="156">
        <f>(W194-W195)/W194</f>
        <v>0.80457215742192967</v>
      </c>
      <c r="X196" s="166" t="str">
        <f>IF(W196&lt;100%,"Less than expected","More than expected")</f>
        <v>Less than expected</v>
      </c>
    </row>
    <row r="197" spans="2:24">
      <c r="B197" s="164" t="s">
        <v>167</v>
      </c>
      <c r="C197" s="178">
        <v>43867</v>
      </c>
      <c r="D197" s="157">
        <f t="shared" si="38"/>
        <v>400</v>
      </c>
      <c r="E197" s="152">
        <v>752</v>
      </c>
      <c r="F197" s="108">
        <f t="shared" si="37"/>
        <v>1.095890410958904</v>
      </c>
      <c r="H197" s="142">
        <f t="shared" si="39"/>
        <v>43866</v>
      </c>
      <c r="I197" s="149">
        <f>MAX(0,$I$14*E196*Parameter!$C$6*Parameter!$C$5*Parameter!$C$7*Parameter!$C$8*Parameter!$C$9*Parameter!$C$19*F196)</f>
        <v>109.55979462304778</v>
      </c>
      <c r="J197" s="150" t="s">
        <v>187</v>
      </c>
      <c r="L197" s="285" t="s">
        <v>176</v>
      </c>
      <c r="M197" s="285"/>
      <c r="N197" s="285"/>
      <c r="O197" s="286">
        <f>SUM(O193:O196)</f>
        <v>719</v>
      </c>
      <c r="P197" s="287"/>
      <c r="R197" s="142">
        <f t="shared" si="42"/>
        <v>43909</v>
      </c>
      <c r="S197" s="149">
        <f>MAX(0,$S$14*O196*Parameter!$C$6*Parameter!$C$5*Parameter!$C$7*Parameter!$C$8*Parameter!$C$9*Parameter!$C$19*P196)</f>
        <v>111.86234669774178</v>
      </c>
      <c r="T197" s="150" t="s">
        <v>169</v>
      </c>
      <c r="V197" s="153"/>
      <c r="W197" s="107"/>
      <c r="X197" s="167"/>
    </row>
    <row r="198" spans="2:24">
      <c r="B198" s="164" t="s">
        <v>167</v>
      </c>
      <c r="C198" s="178">
        <v>43868</v>
      </c>
      <c r="D198" s="157">
        <f t="shared" si="38"/>
        <v>401</v>
      </c>
      <c r="E198" s="152">
        <v>148</v>
      </c>
      <c r="F198" s="108">
        <f t="shared" si="37"/>
        <v>1.0986301369863014</v>
      </c>
      <c r="H198" s="142">
        <f t="shared" si="39"/>
        <v>43867</v>
      </c>
      <c r="I198" s="149">
        <f>MAX(0,$I$14*E197*Parameter!$C$6*Parameter!$C$5*Parameter!$C$7*Parameter!$C$8*Parameter!$C$9*Parameter!$C$19*F197)</f>
        <v>497.56297706031296</v>
      </c>
      <c r="J198" s="150" t="s">
        <v>187</v>
      </c>
      <c r="L198" s="285"/>
      <c r="M198" s="285"/>
      <c r="N198" s="285"/>
      <c r="O198" s="286"/>
      <c r="P198" s="287"/>
      <c r="R198" s="144" t="s">
        <v>177</v>
      </c>
      <c r="S198" s="238">
        <f>SUM(S194:S197)</f>
        <v>520.48097921181125</v>
      </c>
      <c r="T198" s="150" t="s">
        <v>169</v>
      </c>
      <c r="V198" s="153"/>
      <c r="W198" s="107"/>
      <c r="X198" s="167"/>
    </row>
    <row r="199" spans="2:24">
      <c r="B199" s="164" t="s">
        <v>167</v>
      </c>
      <c r="C199" s="178">
        <v>43869</v>
      </c>
      <c r="D199" s="157">
        <f t="shared" si="38"/>
        <v>402</v>
      </c>
      <c r="E199" s="152">
        <v>136</v>
      </c>
      <c r="F199" s="108">
        <f t="shared" si="37"/>
        <v>1.1013698630136985</v>
      </c>
      <c r="H199" s="142">
        <f t="shared" si="39"/>
        <v>43868</v>
      </c>
      <c r="I199" s="149">
        <f>MAX(0,$I$14*E198*Parameter!$C$6*Parameter!$C$5*Parameter!$C$7*Parameter!$C$8*Parameter!$C$9*Parameter!$C$19*F198)</f>
        <v>98.169440035157777</v>
      </c>
      <c r="J199" s="150" t="s">
        <v>187</v>
      </c>
      <c r="L199" s="153"/>
      <c r="M199" s="280"/>
      <c r="N199" s="244"/>
      <c r="O199" s="107"/>
      <c r="P199" s="245"/>
      <c r="R199" s="246"/>
      <c r="S199" s="247"/>
      <c r="T199" s="235"/>
      <c r="V199" s="153"/>
      <c r="W199" s="107"/>
      <c r="X199" s="167"/>
    </row>
    <row r="200" spans="2:24">
      <c r="B200" s="164" t="s">
        <v>167</v>
      </c>
      <c r="C200" s="178">
        <v>43870</v>
      </c>
      <c r="D200" s="157">
        <f t="shared" si="38"/>
        <v>403</v>
      </c>
      <c r="E200" s="152">
        <v>382</v>
      </c>
      <c r="F200" s="108">
        <f t="shared" si="37"/>
        <v>1.1041095890410959</v>
      </c>
      <c r="H200" s="142">
        <f t="shared" si="39"/>
        <v>43869</v>
      </c>
      <c r="I200" s="149">
        <f>MAX(0,$I$14*E199*Parameter!$C$6*Parameter!$C$5*Parameter!$C$7*Parameter!$C$8*Parameter!$C$9*Parameter!$C$19*F199)</f>
        <v>90.434717692291969</v>
      </c>
      <c r="J200" s="150" t="s">
        <v>187</v>
      </c>
      <c r="L200" s="153"/>
      <c r="M200" s="280"/>
      <c r="N200" s="244"/>
      <c r="O200" s="107"/>
      <c r="P200" s="245"/>
      <c r="R200" s="246"/>
      <c r="S200" s="247"/>
      <c r="T200" s="235"/>
      <c r="V200" s="153"/>
      <c r="W200" s="107"/>
      <c r="X200" s="167"/>
    </row>
    <row r="201" spans="2:24">
      <c r="B201" s="164" t="s">
        <v>167</v>
      </c>
      <c r="C201" s="178">
        <v>43871</v>
      </c>
      <c r="D201" s="157">
        <f t="shared" si="38"/>
        <v>404</v>
      </c>
      <c r="E201" s="152">
        <v>153</v>
      </c>
      <c r="F201" s="108">
        <f t="shared" si="37"/>
        <v>1.106849315068493</v>
      </c>
      <c r="H201" s="142">
        <f t="shared" si="39"/>
        <v>43870</v>
      </c>
      <c r="I201" s="149">
        <f>MAX(0,$I$14*E200*Parameter!$C$6*Parameter!$C$5*Parameter!$C$7*Parameter!$C$8*Parameter!$C$9*Parameter!$C$19*F200)</f>
        <v>254.64704144457096</v>
      </c>
      <c r="J201" s="150" t="s">
        <v>187</v>
      </c>
      <c r="L201" s="153"/>
      <c r="M201" s="280"/>
      <c r="N201" s="244"/>
      <c r="O201" s="107"/>
      <c r="P201" s="245"/>
      <c r="R201" s="246"/>
      <c r="S201" s="247"/>
      <c r="T201" s="235"/>
      <c r="V201" s="153"/>
      <c r="W201" s="107"/>
      <c r="X201" s="167"/>
    </row>
    <row r="202" spans="2:24">
      <c r="B202" s="164" t="s">
        <v>167</v>
      </c>
      <c r="C202" s="178">
        <v>43872</v>
      </c>
      <c r="D202" s="157">
        <f t="shared" si="38"/>
        <v>405</v>
      </c>
      <c r="E202" s="152">
        <v>2744</v>
      </c>
      <c r="F202" s="108">
        <f t="shared" si="37"/>
        <v>1.1095890410958904</v>
      </c>
      <c r="H202" s="142">
        <f t="shared" si="39"/>
        <v>43871</v>
      </c>
      <c r="I202" s="149">
        <f>MAX(0,$I$14*E201*Parameter!$C$6*Parameter!$C$5*Parameter!$C$7*Parameter!$C$8*Parameter!$C$9*Parameter!$C$19*F201)</f>
        <v>102.24522186852415</v>
      </c>
      <c r="J202" s="150" t="s">
        <v>187</v>
      </c>
      <c r="L202" s="153"/>
      <c r="M202" s="280"/>
      <c r="N202" s="244"/>
      <c r="O202" s="107"/>
      <c r="P202" s="245"/>
      <c r="R202" s="246"/>
      <c r="S202" s="247"/>
      <c r="T202" s="235"/>
      <c r="V202" s="153"/>
      <c r="W202" s="107"/>
      <c r="X202" s="167"/>
    </row>
    <row r="203" spans="2:24">
      <c r="B203" s="164" t="s">
        <v>167</v>
      </c>
      <c r="C203" s="178">
        <v>43873</v>
      </c>
      <c r="D203" s="157">
        <f t="shared" si="38"/>
        <v>406</v>
      </c>
      <c r="E203" s="152">
        <v>326</v>
      </c>
      <c r="F203" s="108">
        <f t="shared" si="37"/>
        <v>1.1123287671232878</v>
      </c>
      <c r="H203" s="142">
        <f t="shared" si="39"/>
        <v>43872</v>
      </c>
      <c r="I203" s="149">
        <f>MAX(0,$I$14*E202*Parameter!$C$6*Parameter!$C$5*Parameter!$C$7*Parameter!$C$8*Parameter!$C$9*Parameter!$C$19*F202)</f>
        <v>1838.2702382535474</v>
      </c>
      <c r="J203" s="150" t="s">
        <v>187</v>
      </c>
      <c r="L203" s="153"/>
      <c r="M203" s="280"/>
      <c r="N203" s="244"/>
      <c r="O203" s="107"/>
      <c r="P203" s="245"/>
      <c r="R203" s="246"/>
      <c r="S203" s="247"/>
      <c r="T203" s="235"/>
      <c r="V203" s="153"/>
      <c r="W203" s="107"/>
      <c r="X203" s="167"/>
    </row>
    <row r="204" spans="2:24">
      <c r="B204" s="164" t="s">
        <v>167</v>
      </c>
      <c r="C204" s="178">
        <v>43874</v>
      </c>
      <c r="D204" s="157">
        <f t="shared" si="38"/>
        <v>407</v>
      </c>
      <c r="E204" s="152">
        <v>582</v>
      </c>
      <c r="F204" s="108">
        <f t="shared" si="37"/>
        <v>1.1150684931506849</v>
      </c>
      <c r="H204" s="142">
        <f t="shared" si="39"/>
        <v>43873</v>
      </c>
      <c r="I204" s="149">
        <f>MAX(0,$I$14*E203*Parameter!$C$6*Parameter!$C$5*Parameter!$C$7*Parameter!$C$8*Parameter!$C$9*Parameter!$C$19*F203)</f>
        <v>218.93432643548803</v>
      </c>
      <c r="J204" s="150" t="s">
        <v>187</v>
      </c>
      <c r="L204" s="153"/>
      <c r="M204" s="280"/>
      <c r="N204" s="244"/>
      <c r="O204" s="107"/>
      <c r="P204" s="245"/>
      <c r="R204" s="246"/>
      <c r="S204" s="247"/>
      <c r="T204" s="235"/>
      <c r="V204" s="153"/>
      <c r="W204" s="107"/>
      <c r="X204" s="167"/>
    </row>
    <row r="205" spans="2:24">
      <c r="B205" s="164" t="s">
        <v>167</v>
      </c>
      <c r="C205" s="178">
        <v>43875</v>
      </c>
      <c r="D205" s="157">
        <f t="shared" si="38"/>
        <v>408</v>
      </c>
      <c r="E205" s="152">
        <v>966</v>
      </c>
      <c r="F205" s="108">
        <f t="shared" si="37"/>
        <v>1.1178082191780823</v>
      </c>
      <c r="H205" s="142">
        <f t="shared" si="39"/>
        <v>43874</v>
      </c>
      <c r="I205" s="149">
        <f>MAX(0,$I$14*E204*Parameter!$C$6*Parameter!$C$5*Parameter!$C$7*Parameter!$C$8*Parameter!$C$9*Parameter!$C$19*F204)</f>
        <v>391.82091964157115</v>
      </c>
      <c r="J205" s="150" t="s">
        <v>187</v>
      </c>
      <c r="L205" s="153"/>
      <c r="M205" s="280"/>
      <c r="N205" s="244"/>
      <c r="O205" s="107"/>
      <c r="P205" s="245"/>
      <c r="R205" s="246"/>
      <c r="S205" s="247"/>
      <c r="T205" s="235"/>
      <c r="V205" s="153"/>
      <c r="W205" s="107"/>
      <c r="X205" s="167"/>
    </row>
    <row r="206" spans="2:24">
      <c r="B206" s="164" t="s">
        <v>167</v>
      </c>
      <c r="C206" s="178">
        <v>43876</v>
      </c>
      <c r="D206" s="157">
        <f t="shared" si="38"/>
        <v>409</v>
      </c>
      <c r="E206" s="152">
        <v>440</v>
      </c>
      <c r="F206" s="108">
        <f t="shared" si="37"/>
        <v>1.1205479452054794</v>
      </c>
      <c r="H206" s="142">
        <f t="shared" si="39"/>
        <v>43875</v>
      </c>
      <c r="I206" s="149">
        <f>MAX(0,$I$14*E205*Parameter!$C$6*Parameter!$C$5*Parameter!$C$7*Parameter!$C$8*Parameter!$C$9*Parameter!$C$19*F205)</f>
        <v>651.93983052801548</v>
      </c>
      <c r="J206" s="150" t="s">
        <v>187</v>
      </c>
      <c r="L206" s="153"/>
      <c r="M206" s="280"/>
      <c r="N206" s="244"/>
      <c r="O206" s="107"/>
      <c r="P206" s="245"/>
      <c r="R206" s="246"/>
      <c r="S206" s="247"/>
      <c r="T206" s="235"/>
      <c r="V206" s="153"/>
      <c r="W206" s="107"/>
      <c r="X206" s="167"/>
    </row>
    <row r="207" spans="2:24">
      <c r="B207" s="164" t="s">
        <v>167</v>
      </c>
      <c r="C207" s="178">
        <v>43877</v>
      </c>
      <c r="D207" s="157">
        <f t="shared" si="38"/>
        <v>410</v>
      </c>
      <c r="E207" s="152">
        <v>654</v>
      </c>
      <c r="F207" s="108">
        <f t="shared" si="37"/>
        <v>1.1232876712328768</v>
      </c>
      <c r="H207" s="142">
        <f t="shared" si="39"/>
        <v>43876</v>
      </c>
      <c r="I207" s="149">
        <f>MAX(0,$I$14*E206*Parameter!$C$6*Parameter!$C$5*Parameter!$C$7*Parameter!$C$8*Parameter!$C$9*Parameter!$C$19*F206)</f>
        <v>297.67763747265269</v>
      </c>
      <c r="J207" s="150" t="s">
        <v>187</v>
      </c>
      <c r="L207" s="153"/>
      <c r="M207" s="280"/>
      <c r="N207" s="244"/>
      <c r="O207" s="107"/>
      <c r="P207" s="245"/>
      <c r="R207" s="246"/>
      <c r="S207" s="247"/>
      <c r="T207" s="235"/>
      <c r="V207" s="153"/>
      <c r="W207" s="107"/>
      <c r="X207" s="167"/>
    </row>
    <row r="208" spans="2:24">
      <c r="B208" s="164" t="s">
        <v>167</v>
      </c>
      <c r="C208" s="178">
        <v>43878</v>
      </c>
      <c r="D208" s="157">
        <f t="shared" si="38"/>
        <v>411</v>
      </c>
      <c r="E208" s="152">
        <v>1337</v>
      </c>
      <c r="F208" s="108">
        <f t="shared" si="37"/>
        <v>1.1260273972602739</v>
      </c>
      <c r="H208" s="142">
        <f t="shared" si="39"/>
        <v>43877</v>
      </c>
      <c r="I208" s="149">
        <f>MAX(0,$I$14*E207*Parameter!$C$6*Parameter!$C$5*Parameter!$C$7*Parameter!$C$8*Parameter!$C$9*Parameter!$C$19*F207)</f>
        <v>443.53901818135756</v>
      </c>
      <c r="J208" s="150" t="s">
        <v>187</v>
      </c>
      <c r="L208" s="153"/>
      <c r="M208" s="280"/>
      <c r="N208" s="244"/>
      <c r="O208" s="107"/>
      <c r="P208" s="245"/>
      <c r="R208" s="246"/>
      <c r="S208" s="247"/>
      <c r="T208" s="235"/>
      <c r="V208" s="153"/>
      <c r="W208" s="107"/>
      <c r="X208" s="167"/>
    </row>
    <row r="209" spans="2:24">
      <c r="B209" s="164" t="s">
        <v>167</v>
      </c>
      <c r="C209" s="178">
        <v>43879</v>
      </c>
      <c r="D209" s="157">
        <f t="shared" si="38"/>
        <v>412</v>
      </c>
      <c r="E209" s="152">
        <v>1383</v>
      </c>
      <c r="F209" s="108">
        <f t="shared" si="37"/>
        <v>1.1287671232876713</v>
      </c>
      <c r="H209" s="142">
        <f t="shared" si="39"/>
        <v>43878</v>
      </c>
      <c r="I209" s="149">
        <f>MAX(0,$I$14*E208*Parameter!$C$6*Parameter!$C$5*Parameter!$C$7*Parameter!$C$8*Parameter!$C$9*Parameter!$C$19*F208)</f>
        <v>908.95724346902057</v>
      </c>
      <c r="J209" s="150" t="s">
        <v>187</v>
      </c>
      <c r="L209" s="153"/>
      <c r="M209" s="280"/>
      <c r="N209" s="244"/>
      <c r="O209" s="107"/>
      <c r="P209" s="245"/>
      <c r="R209" s="246"/>
      <c r="S209" s="247"/>
      <c r="T209" s="235"/>
      <c r="V209" s="153"/>
      <c r="W209" s="107"/>
      <c r="X209" s="167"/>
    </row>
    <row r="210" spans="2:24">
      <c r="B210" s="164" t="s">
        <v>167</v>
      </c>
      <c r="C210" s="178">
        <v>43880</v>
      </c>
      <c r="D210" s="157">
        <f t="shared" si="38"/>
        <v>413</v>
      </c>
      <c r="E210" s="152">
        <v>131</v>
      </c>
      <c r="F210" s="108">
        <f t="shared" si="37"/>
        <v>1.1315068493150684</v>
      </c>
      <c r="H210" s="142">
        <f t="shared" si="39"/>
        <v>43879</v>
      </c>
      <c r="I210" s="149">
        <f>MAX(0,$I$14*E209*Parameter!$C$6*Parameter!$C$5*Parameter!$C$7*Parameter!$C$8*Parameter!$C$9*Parameter!$C$19*F209)</f>
        <v>942.51793243702821</v>
      </c>
      <c r="J210" s="150" t="s">
        <v>187</v>
      </c>
      <c r="L210" s="153"/>
      <c r="M210" s="280"/>
      <c r="N210" s="244"/>
      <c r="O210" s="107"/>
      <c r="P210" s="245"/>
      <c r="R210" s="246"/>
      <c r="S210" s="247"/>
      <c r="T210" s="235"/>
      <c r="V210" s="153"/>
      <c r="W210" s="107"/>
      <c r="X210" s="167"/>
    </row>
    <row r="211" spans="2:24">
      <c r="B211" s="164" t="s">
        <v>167</v>
      </c>
      <c r="C211" s="178">
        <v>43881</v>
      </c>
      <c r="D211" s="157">
        <f t="shared" si="38"/>
        <v>414</v>
      </c>
      <c r="E211" s="152">
        <v>49</v>
      </c>
      <c r="F211" s="108">
        <f t="shared" si="37"/>
        <v>1.1342465753424658</v>
      </c>
      <c r="H211" s="142">
        <f t="shared" si="39"/>
        <v>43880</v>
      </c>
      <c r="I211" s="149">
        <f>MAX(0,$I$14*E210*Parameter!$C$6*Parameter!$C$5*Parameter!$C$7*Parameter!$C$8*Parameter!$C$9*Parameter!$C$19*F210)</f>
        <v>89.493516449116072</v>
      </c>
      <c r="J211" s="150" t="s">
        <v>187</v>
      </c>
      <c r="L211" s="153"/>
      <c r="M211" s="280"/>
      <c r="N211" s="244"/>
      <c r="O211" s="107"/>
      <c r="P211" s="245"/>
      <c r="R211" s="246"/>
      <c r="S211" s="247"/>
      <c r="T211" s="235"/>
      <c r="V211" s="153"/>
      <c r="W211" s="107"/>
      <c r="X211" s="167"/>
    </row>
    <row r="212" spans="2:24">
      <c r="B212" s="164" t="s">
        <v>167</v>
      </c>
      <c r="C212" s="178">
        <v>43882</v>
      </c>
      <c r="D212" s="157">
        <f t="shared" si="38"/>
        <v>415</v>
      </c>
      <c r="E212" s="152">
        <v>717</v>
      </c>
      <c r="F212" s="108">
        <f t="shared" si="37"/>
        <v>1.1369863013698631</v>
      </c>
      <c r="H212" s="142">
        <f t="shared" si="39"/>
        <v>43881</v>
      </c>
      <c r="I212" s="149">
        <f>MAX(0,$I$14*E211*Parameter!$C$6*Parameter!$C$5*Parameter!$C$7*Parameter!$C$8*Parameter!$C$9*Parameter!$C$19*F211)</f>
        <v>33.555726571294919</v>
      </c>
      <c r="J212" s="150" t="s">
        <v>187</v>
      </c>
      <c r="L212" s="153"/>
      <c r="M212" s="280"/>
      <c r="N212" s="244"/>
      <c r="O212" s="107"/>
      <c r="P212" s="245"/>
      <c r="R212" s="246"/>
      <c r="S212" s="247"/>
      <c r="T212" s="235"/>
      <c r="V212" s="153"/>
      <c r="W212" s="107"/>
      <c r="X212" s="167"/>
    </row>
    <row r="213" spans="2:24">
      <c r="B213" s="164" t="s">
        <v>167</v>
      </c>
      <c r="C213" s="178">
        <v>43885</v>
      </c>
      <c r="D213" s="157">
        <f t="shared" si="38"/>
        <v>418</v>
      </c>
      <c r="E213" s="152">
        <v>1421</v>
      </c>
      <c r="F213" s="108">
        <f t="shared" si="37"/>
        <v>1.1452054794520548</v>
      </c>
      <c r="H213" s="142">
        <f t="shared" si="39"/>
        <v>43882</v>
      </c>
      <c r="I213" s="149">
        <f>MAX(0,$I$14*E212*Parameter!$C$6*Parameter!$C$5*Parameter!$C$7*Parameter!$C$8*Parameter!$C$9*Parameter!$C$19*F212)</f>
        <v>492.19531794940639</v>
      </c>
      <c r="J213" s="150" t="s">
        <v>187</v>
      </c>
      <c r="L213" s="153"/>
      <c r="M213" s="280"/>
      <c r="N213" s="244"/>
      <c r="O213" s="107"/>
      <c r="P213" s="245"/>
      <c r="R213" s="246"/>
      <c r="S213" s="247"/>
      <c r="T213" s="235"/>
      <c r="V213" s="153"/>
      <c r="W213" s="107"/>
      <c r="X213" s="167"/>
    </row>
    <row r="214" spans="2:24">
      <c r="B214" s="164" t="s">
        <v>167</v>
      </c>
      <c r="C214" s="178">
        <v>43887</v>
      </c>
      <c r="D214" s="157">
        <f t="shared" si="38"/>
        <v>420</v>
      </c>
      <c r="E214" s="152">
        <v>294</v>
      </c>
      <c r="F214" s="108">
        <f t="shared" si="37"/>
        <v>1.1506849315068493</v>
      </c>
      <c r="H214" s="142">
        <f t="shared" si="39"/>
        <v>43885</v>
      </c>
      <c r="I214" s="149">
        <f>MAX(0,$I$14*E213*Parameter!$C$6*Parameter!$C$5*Parameter!$C$7*Parameter!$C$8*Parameter!$C$9*Parameter!$C$19*F213)</f>
        <v>982.51815820588627</v>
      </c>
      <c r="J214" s="150" t="s">
        <v>187</v>
      </c>
      <c r="L214" s="153"/>
      <c r="M214" s="280"/>
      <c r="N214" s="244"/>
      <c r="O214" s="107"/>
      <c r="P214" s="245"/>
      <c r="R214" s="246"/>
      <c r="S214" s="247"/>
      <c r="T214" s="235"/>
      <c r="V214" s="153"/>
      <c r="W214" s="107"/>
      <c r="X214" s="167"/>
    </row>
    <row r="215" spans="2:24">
      <c r="B215" s="164" t="s">
        <v>167</v>
      </c>
      <c r="C215" s="178">
        <v>43888</v>
      </c>
      <c r="D215" s="157">
        <f t="shared" si="38"/>
        <v>421</v>
      </c>
      <c r="E215" s="152">
        <v>560</v>
      </c>
      <c r="F215" s="108">
        <f t="shared" si="37"/>
        <v>1.1534246575342466</v>
      </c>
      <c r="H215" s="142">
        <f t="shared" si="39"/>
        <v>43887</v>
      </c>
      <c r="I215" s="149">
        <f>MAX(0,$I$14*E214*Parameter!$C$6*Parameter!$C$5*Parameter!$C$7*Parameter!$C$8*Parameter!$C$9*Parameter!$C$19*F214)</f>
        <v>204.25224869483861</v>
      </c>
      <c r="J215" s="150" t="s">
        <v>187</v>
      </c>
      <c r="L215" s="153"/>
      <c r="M215" s="280"/>
      <c r="N215" s="244"/>
      <c r="O215" s="107"/>
      <c r="P215" s="245"/>
      <c r="R215" s="246"/>
      <c r="S215" s="247"/>
      <c r="T215" s="235"/>
      <c r="V215" s="153"/>
      <c r="W215" s="107"/>
      <c r="X215" s="167"/>
    </row>
    <row r="216" spans="2:24">
      <c r="B216" s="164" t="s">
        <v>167</v>
      </c>
      <c r="C216" s="178">
        <v>43889</v>
      </c>
      <c r="D216" s="157">
        <f t="shared" si="38"/>
        <v>422</v>
      </c>
      <c r="E216" s="152">
        <v>1066</v>
      </c>
      <c r="F216" s="108">
        <f t="shared" si="37"/>
        <v>1.1561643835616437</v>
      </c>
      <c r="H216" s="142">
        <f t="shared" si="39"/>
        <v>43888</v>
      </c>
      <c r="I216" s="149">
        <f>MAX(0,$I$14*E215*Parameter!$C$6*Parameter!$C$5*Parameter!$C$7*Parameter!$C$8*Parameter!$C$9*Parameter!$C$19*F215)</f>
        <v>389.97821632892089</v>
      </c>
      <c r="J216" s="150" t="s">
        <v>187</v>
      </c>
      <c r="L216" s="153"/>
      <c r="M216" s="280"/>
      <c r="N216" s="244"/>
      <c r="O216" s="107"/>
      <c r="P216" s="245"/>
      <c r="R216" s="246"/>
      <c r="S216" s="247"/>
      <c r="T216" s="235"/>
      <c r="V216" s="153"/>
      <c r="W216" s="107"/>
      <c r="X216" s="167"/>
    </row>
    <row r="217" spans="2:24">
      <c r="B217" s="164" t="s">
        <v>167</v>
      </c>
      <c r="C217" s="178">
        <v>43890</v>
      </c>
      <c r="D217" s="157">
        <f t="shared" si="38"/>
        <v>423</v>
      </c>
      <c r="E217" s="152">
        <v>1728</v>
      </c>
      <c r="F217" s="108">
        <f t="shared" si="37"/>
        <v>1.1589041095890411</v>
      </c>
      <c r="H217" s="142">
        <f t="shared" si="39"/>
        <v>43889</v>
      </c>
      <c r="I217" s="149">
        <f>MAX(0,$I$14*E216*Parameter!$C$6*Parameter!$C$5*Parameter!$C$7*Parameter!$C$8*Parameter!$C$9*Parameter!$C$19*F216)</f>
        <v>744.11469533422837</v>
      </c>
      <c r="J217" s="150" t="s">
        <v>187</v>
      </c>
      <c r="R217" s="246"/>
      <c r="S217" s="247"/>
      <c r="T217" s="235"/>
      <c r="V217" s="153"/>
      <c r="W217" s="107"/>
      <c r="X217" s="167"/>
    </row>
    <row r="218" spans="2:24">
      <c r="B218" s="307" t="s">
        <v>176</v>
      </c>
      <c r="C218" s="285"/>
      <c r="D218" s="285"/>
      <c r="E218" s="286">
        <f>SUM(E193:E217)</f>
        <v>17281</v>
      </c>
      <c r="F218" s="287"/>
      <c r="H218" s="142">
        <f t="shared" ref="H218" si="43">C217</f>
        <v>43890</v>
      </c>
      <c r="I218" s="149">
        <f>MAX(0,$I$14*E217*Parameter!$C$6*Parameter!$C$5*Parameter!$C$7*Parameter!$C$8*Parameter!$C$9*Parameter!$C$19*F217)</f>
        <v>1209.0780342565608</v>
      </c>
      <c r="J218" s="150" t="s">
        <v>187</v>
      </c>
      <c r="V218" s="153"/>
      <c r="W218" s="107"/>
      <c r="X218" s="167"/>
    </row>
    <row r="219" spans="2:24">
      <c r="B219" s="307"/>
      <c r="C219" s="285"/>
      <c r="D219" s="285"/>
      <c r="E219" s="286"/>
      <c r="F219" s="287"/>
      <c r="H219" s="144" t="s">
        <v>177</v>
      </c>
      <c r="I219" s="238">
        <f>SUM(I194:I218)</f>
        <v>11745.308208220677</v>
      </c>
      <c r="J219" s="150" t="s">
        <v>169</v>
      </c>
      <c r="V219" s="153"/>
      <c r="W219" s="107"/>
      <c r="X219" s="167"/>
    </row>
    <row r="220" spans="2:24">
      <c r="B220" s="251"/>
      <c r="C220" s="243"/>
      <c r="D220" s="244"/>
      <c r="E220" s="107"/>
      <c r="F220" s="245"/>
      <c r="H220" s="246"/>
      <c r="I220" s="247"/>
      <c r="J220" s="235"/>
      <c r="V220" s="153"/>
      <c r="W220" s="107"/>
      <c r="X220" s="167"/>
    </row>
    <row r="221" spans="2:24">
      <c r="B221" s="251"/>
      <c r="C221" s="243"/>
      <c r="D221" s="244"/>
      <c r="E221" s="107"/>
      <c r="F221" s="245"/>
      <c r="H221" s="246"/>
      <c r="I221" s="247"/>
      <c r="J221" s="235"/>
      <c r="V221" s="153"/>
      <c r="W221" s="107"/>
      <c r="X221" s="167"/>
    </row>
    <row r="222" spans="2:24">
      <c r="B222" s="159"/>
      <c r="H222" s="246"/>
      <c r="I222" s="247"/>
      <c r="J222" s="235"/>
      <c r="X222" s="160"/>
    </row>
    <row r="223" spans="2:24" ht="15.75" thickBot="1">
      <c r="B223" s="249"/>
      <c r="C223" s="250"/>
      <c r="D223" s="168"/>
      <c r="E223" s="168"/>
      <c r="F223" s="168"/>
      <c r="G223" s="168"/>
      <c r="H223" s="172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  <c r="X223" s="173"/>
    </row>
    <row r="224" spans="2:24" ht="15.75" thickBot="1"/>
    <row r="225" spans="2:24" ht="24" thickBot="1">
      <c r="B225" s="174" t="s">
        <v>29</v>
      </c>
      <c r="C225" s="158" t="s">
        <v>146</v>
      </c>
      <c r="D225" s="175">
        <f>I227+S227</f>
        <v>12489</v>
      </c>
      <c r="E225" s="176" t="s">
        <v>147</v>
      </c>
      <c r="F225" s="158" t="str">
        <f>X234</f>
        <v>Less than expected</v>
      </c>
      <c r="G225" s="177"/>
      <c r="H225" s="177"/>
      <c r="I225" s="175">
        <f>E256+O232</f>
        <v>18000</v>
      </c>
      <c r="J225" s="177" t="s">
        <v>148</v>
      </c>
      <c r="K225" s="177"/>
      <c r="L225" s="177"/>
      <c r="M225" s="186">
        <v>0</v>
      </c>
      <c r="N225" s="177" t="s">
        <v>149</v>
      </c>
      <c r="O225" s="177"/>
      <c r="P225" s="177"/>
      <c r="Q225" s="177"/>
      <c r="R225" s="177"/>
      <c r="S225" s="175">
        <f>I225-M225</f>
        <v>18000</v>
      </c>
      <c r="T225" s="177" t="s">
        <v>150</v>
      </c>
      <c r="U225" s="177"/>
      <c r="V225" s="177"/>
      <c r="W225" s="242">
        <f>S225*'MR Reference'!$C$79</f>
        <v>16560</v>
      </c>
      <c r="X225" s="241" t="s">
        <v>151</v>
      </c>
    </row>
    <row r="226" spans="2:24" ht="19.5" thickBot="1">
      <c r="B226" s="159"/>
      <c r="C226" s="14"/>
      <c r="D226" s="14"/>
      <c r="E226" s="15"/>
      <c r="F226" s="16"/>
      <c r="G226" s="14"/>
      <c r="X226" s="160"/>
    </row>
    <row r="227" spans="2:24" ht="24" thickBot="1">
      <c r="B227" s="67" t="s">
        <v>203</v>
      </c>
      <c r="C227" s="237" t="s">
        <v>153</v>
      </c>
      <c r="D227" s="69"/>
      <c r="E227" s="70"/>
      <c r="F227" s="68"/>
      <c r="G227" s="71"/>
      <c r="H227" s="68" t="s">
        <v>146</v>
      </c>
      <c r="I227" s="141">
        <f>ROUNDDOWN(I257,0)</f>
        <v>11345</v>
      </c>
      <c r="J227" s="72" t="s">
        <v>147</v>
      </c>
      <c r="L227" s="67" t="s">
        <v>204</v>
      </c>
      <c r="M227" s="237" t="s">
        <v>155</v>
      </c>
      <c r="N227" s="69"/>
      <c r="O227" s="70"/>
      <c r="P227" s="239"/>
      <c r="Q227" s="71"/>
      <c r="R227" s="68" t="s">
        <v>146</v>
      </c>
      <c r="S227" s="141">
        <f>ROUNDDOWN(S233,0)</f>
        <v>1144</v>
      </c>
      <c r="T227" s="72" t="s">
        <v>147</v>
      </c>
      <c r="V227" s="288" t="s">
        <v>156</v>
      </c>
      <c r="W227" s="289"/>
      <c r="X227" s="290"/>
    </row>
    <row r="228" spans="2:24" ht="18.75">
      <c r="B228" s="159"/>
      <c r="C228" s="14"/>
      <c r="D228" s="14"/>
      <c r="E228" s="15"/>
      <c r="F228" s="16"/>
      <c r="G228" s="14"/>
      <c r="L228" s="11"/>
      <c r="M228" s="14"/>
      <c r="N228" s="14"/>
      <c r="O228" s="15"/>
      <c r="P228" s="16"/>
      <c r="Q228" s="14"/>
      <c r="X228" s="160"/>
    </row>
    <row r="229" spans="2:24" ht="18.75">
      <c r="B229" s="161" t="s">
        <v>157</v>
      </c>
      <c r="C229" s="14"/>
      <c r="D229" s="14"/>
      <c r="E229" s="15"/>
      <c r="F229" s="16"/>
      <c r="G229" s="14"/>
      <c r="H229" s="17" t="s">
        <v>158</v>
      </c>
      <c r="L229" s="17" t="s">
        <v>157</v>
      </c>
      <c r="M229" s="14"/>
      <c r="N229" s="14"/>
      <c r="O229" s="15"/>
      <c r="P229" s="16"/>
      <c r="Q229" s="14"/>
      <c r="R229" s="17" t="s">
        <v>158</v>
      </c>
      <c r="V229" s="17" t="s">
        <v>156</v>
      </c>
      <c r="X229" s="160"/>
    </row>
    <row r="230" spans="2:24" ht="23.25">
      <c r="B230" s="162" t="s">
        <v>205</v>
      </c>
      <c r="C230" s="146"/>
      <c r="D230" s="144" t="s">
        <v>160</v>
      </c>
      <c r="E230" s="147" t="s">
        <v>161</v>
      </c>
      <c r="F230" s="144" t="s">
        <v>162</v>
      </c>
      <c r="G230" s="18"/>
      <c r="H230" s="145" t="s">
        <v>203</v>
      </c>
      <c r="I230" s="144" t="s">
        <v>163</v>
      </c>
      <c r="J230" s="148" t="s">
        <v>164</v>
      </c>
      <c r="L230" s="143" t="s">
        <v>206</v>
      </c>
      <c r="M230" s="146"/>
      <c r="N230" s="144" t="s">
        <v>160</v>
      </c>
      <c r="O230" s="147" t="s">
        <v>161</v>
      </c>
      <c r="P230" s="144" t="s">
        <v>162</v>
      </c>
      <c r="Q230" s="18"/>
      <c r="R230" s="145" t="s">
        <v>204</v>
      </c>
      <c r="S230" s="144" t="s">
        <v>163</v>
      </c>
      <c r="T230" s="148" t="s">
        <v>164</v>
      </c>
      <c r="V230" s="143" t="s">
        <v>207</v>
      </c>
      <c r="W230" s="148" t="s">
        <v>166</v>
      </c>
      <c r="X230" s="163" t="s">
        <v>164</v>
      </c>
    </row>
    <row r="231" spans="2:24">
      <c r="B231" s="164" t="s">
        <v>167</v>
      </c>
      <c r="C231" s="178">
        <v>43863</v>
      </c>
      <c r="D231" s="157">
        <f>(C231+(365*2))-$C$3</f>
        <v>396</v>
      </c>
      <c r="E231" s="152">
        <v>4</v>
      </c>
      <c r="F231" s="108">
        <f t="shared" ref="F231:F255" si="44">MIN($C$5/365, (D231/365))</f>
        <v>1.0849315068493151</v>
      </c>
      <c r="H231" s="144" t="s">
        <v>168</v>
      </c>
      <c r="I231" s="147">
        <f>Parameter!$C$18*(Parameter!$C$17/Parameter!$C$4-1)</f>
        <v>1.9310126823253633</v>
      </c>
      <c r="J231" s="144" t="s">
        <v>169</v>
      </c>
      <c r="L231" s="151" t="s">
        <v>167</v>
      </c>
      <c r="M231" s="277">
        <v>43891</v>
      </c>
      <c r="N231" s="157">
        <f>(M231+(365*2))-$C$3</f>
        <v>424</v>
      </c>
      <c r="O231" s="152">
        <v>1632</v>
      </c>
      <c r="P231" s="108">
        <f>MIN($C$5/365, (N231/365))</f>
        <v>1.1616438356164382</v>
      </c>
      <c r="Q231" s="11"/>
      <c r="R231" s="144" t="s">
        <v>168</v>
      </c>
      <c r="S231" s="147">
        <f>Parameter!$C$18*(Parameter!$C$17/Parameter!$C$4-1)</f>
        <v>1.9310126823253633</v>
      </c>
      <c r="T231" s="144" t="s">
        <v>169</v>
      </c>
      <c r="V231" s="203" t="s">
        <v>170</v>
      </c>
      <c r="W231" s="204">
        <v>44394</v>
      </c>
      <c r="X231" s="205" t="s">
        <v>171</v>
      </c>
    </row>
    <row r="232" spans="2:24">
      <c r="B232" s="164" t="s">
        <v>167</v>
      </c>
      <c r="C232" s="178">
        <v>43864</v>
      </c>
      <c r="D232" s="157">
        <f t="shared" ref="D232:D255" si="45">(C232+(365*2))-$C$3</f>
        <v>397</v>
      </c>
      <c r="E232" s="152">
        <v>2</v>
      </c>
      <c r="F232" s="108">
        <f t="shared" si="44"/>
        <v>1.0876712328767124</v>
      </c>
      <c r="H232" s="142">
        <f t="shared" ref="H232:H243" si="46">C231</f>
        <v>43863</v>
      </c>
      <c r="I232" s="149">
        <f>MAX(0,$I$14*E231*Parameter!$C$6*Parameter!$C$5*Parameter!$C$7*Parameter!$C$8*Parameter!$C$9*Parameter!$C$19*F231)</f>
        <v>2.620145464306967</v>
      </c>
      <c r="J232" s="150" t="s">
        <v>187</v>
      </c>
      <c r="L232" s="285" t="s">
        <v>176</v>
      </c>
      <c r="M232" s="285"/>
      <c r="N232" s="285"/>
      <c r="O232" s="286">
        <f>SUM(O231)</f>
        <v>1632</v>
      </c>
      <c r="P232" s="287"/>
      <c r="Q232" s="11"/>
      <c r="R232" s="142">
        <f>M231</f>
        <v>43891</v>
      </c>
      <c r="S232" s="149">
        <f>MAX(0,$S$14*O231*Parameter!$C$6*Parameter!$C$5*Parameter!$C$7*Parameter!$C$8*Parameter!$C$9*Parameter!$C$19*P231)</f>
        <v>1144.6065761651284</v>
      </c>
      <c r="T232" s="150" t="s">
        <v>169</v>
      </c>
      <c r="V232" s="151" t="s">
        <v>172</v>
      </c>
      <c r="W232" s="152">
        <f>(W231/365)*$C$5</f>
        <v>62759.736986301366</v>
      </c>
      <c r="X232" s="165" t="s">
        <v>173</v>
      </c>
    </row>
    <row r="233" spans="2:24">
      <c r="B233" s="164" t="s">
        <v>167</v>
      </c>
      <c r="C233" s="178">
        <v>43865</v>
      </c>
      <c r="D233" s="157">
        <f t="shared" si="45"/>
        <v>398</v>
      </c>
      <c r="E233" s="152">
        <v>1</v>
      </c>
      <c r="F233" s="108">
        <f t="shared" si="44"/>
        <v>1.0904109589041096</v>
      </c>
      <c r="H233" s="142">
        <f t="shared" si="46"/>
        <v>43864</v>
      </c>
      <c r="I233" s="149">
        <f>MAX(0,$I$14*E232*Parameter!$C$6*Parameter!$C$5*Parameter!$C$7*Parameter!$C$8*Parameter!$C$9*Parameter!$C$19*F232)</f>
        <v>1.3133809966286187</v>
      </c>
      <c r="J233" s="150" t="s">
        <v>187</v>
      </c>
      <c r="L233" s="285"/>
      <c r="M233" s="285"/>
      <c r="N233" s="285"/>
      <c r="O233" s="286"/>
      <c r="P233" s="287"/>
      <c r="Q233" s="11"/>
      <c r="R233" s="144" t="s">
        <v>177</v>
      </c>
      <c r="S233" s="238">
        <f>SUM(S232)</f>
        <v>1144.6065761651284</v>
      </c>
      <c r="T233" s="150" t="s">
        <v>169</v>
      </c>
      <c r="V233" s="151" t="s">
        <v>174</v>
      </c>
      <c r="W233" s="154">
        <f>D225</f>
        <v>12489</v>
      </c>
      <c r="X233" s="165" t="s">
        <v>173</v>
      </c>
    </row>
    <row r="234" spans="2:24">
      <c r="B234" s="164" t="s">
        <v>167</v>
      </c>
      <c r="C234" s="178">
        <v>43868</v>
      </c>
      <c r="D234" s="157">
        <f t="shared" si="45"/>
        <v>401</v>
      </c>
      <c r="E234" s="152">
        <v>37</v>
      </c>
      <c r="F234" s="108">
        <f t="shared" si="44"/>
        <v>1.0986301369863014</v>
      </c>
      <c r="H234" s="142">
        <f t="shared" si="46"/>
        <v>43865</v>
      </c>
      <c r="I234" s="149">
        <f>MAX(0,$I$14*E233*Parameter!$C$6*Parameter!$C$5*Parameter!$C$7*Parameter!$C$8*Parameter!$C$9*Parameter!$C$19*F233)</f>
        <v>0.65834463055187686</v>
      </c>
      <c r="J234" s="150" t="s">
        <v>187</v>
      </c>
      <c r="L234" s="153"/>
      <c r="M234" s="280"/>
      <c r="N234" s="244"/>
      <c r="O234" s="107"/>
      <c r="P234" s="245"/>
      <c r="Q234" s="11"/>
      <c r="R234" s="246"/>
      <c r="S234" s="247"/>
      <c r="T234" s="235"/>
      <c r="V234" s="155" t="s">
        <v>175</v>
      </c>
      <c r="W234" s="156">
        <f>(W232-W233)/W232</f>
        <v>0.8010029901379927</v>
      </c>
      <c r="X234" s="166" t="str">
        <f>IF(W234&lt;100%,"Less than expected","More than expected")</f>
        <v>Less than expected</v>
      </c>
    </row>
    <row r="235" spans="2:24">
      <c r="B235" s="164" t="s">
        <v>167</v>
      </c>
      <c r="C235" s="178">
        <v>43870</v>
      </c>
      <c r="D235" s="157">
        <f t="shared" si="45"/>
        <v>403</v>
      </c>
      <c r="E235" s="152">
        <v>3</v>
      </c>
      <c r="F235" s="108">
        <f t="shared" si="44"/>
        <v>1.1041095890410959</v>
      </c>
      <c r="H235" s="142">
        <f t="shared" si="46"/>
        <v>43868</v>
      </c>
      <c r="I235" s="149">
        <f>MAX(0,$I$14*E234*Parameter!$C$6*Parameter!$C$5*Parameter!$C$7*Parameter!$C$8*Parameter!$C$9*Parameter!$C$19*F234)</f>
        <v>24.542360008789444</v>
      </c>
      <c r="J235" s="150" t="s">
        <v>187</v>
      </c>
      <c r="R235" s="246"/>
      <c r="S235" s="247"/>
      <c r="T235" s="235"/>
      <c r="V235" s="153"/>
      <c r="W235" s="107"/>
      <c r="X235" s="167"/>
    </row>
    <row r="236" spans="2:24">
      <c r="B236" s="164" t="s">
        <v>167</v>
      </c>
      <c r="C236" s="178">
        <v>43871</v>
      </c>
      <c r="D236" s="157">
        <f t="shared" si="45"/>
        <v>404</v>
      </c>
      <c r="E236" s="152">
        <v>1</v>
      </c>
      <c r="F236" s="108">
        <f t="shared" si="44"/>
        <v>1.106849315068493</v>
      </c>
      <c r="H236" s="142">
        <f t="shared" si="46"/>
        <v>43870</v>
      </c>
      <c r="I236" s="149">
        <f>MAX(0,$I$14*E235*Parameter!$C$6*Parameter!$C$5*Parameter!$C$7*Parameter!$C$8*Parameter!$C$9*Parameter!$C$19*F235)</f>
        <v>1.9998458752191439</v>
      </c>
      <c r="J236" s="150" t="s">
        <v>187</v>
      </c>
      <c r="V236" s="153"/>
      <c r="W236" s="107"/>
      <c r="X236" s="167"/>
    </row>
    <row r="237" spans="2:24">
      <c r="B237" s="164" t="s">
        <v>167</v>
      </c>
      <c r="C237" s="178">
        <v>43872</v>
      </c>
      <c r="D237" s="157">
        <f t="shared" si="45"/>
        <v>405</v>
      </c>
      <c r="E237" s="152">
        <v>4</v>
      </c>
      <c r="F237" s="108">
        <f t="shared" si="44"/>
        <v>1.1095890410958904</v>
      </c>
      <c r="H237" s="142">
        <f t="shared" si="46"/>
        <v>43871</v>
      </c>
      <c r="I237" s="149">
        <f>MAX(0,$I$14*E236*Parameter!$C$6*Parameter!$C$5*Parameter!$C$7*Parameter!$C$8*Parameter!$C$9*Parameter!$C$19*F236)</f>
        <v>0.66826942397728195</v>
      </c>
      <c r="J237" s="150" t="s">
        <v>187</v>
      </c>
      <c r="V237" s="153"/>
      <c r="W237" s="107"/>
      <c r="X237" s="167"/>
    </row>
    <row r="238" spans="2:24">
      <c r="B238" s="164" t="s">
        <v>167</v>
      </c>
      <c r="C238" s="178">
        <v>43873</v>
      </c>
      <c r="D238" s="157">
        <f t="shared" si="45"/>
        <v>406</v>
      </c>
      <c r="E238" s="152">
        <v>5</v>
      </c>
      <c r="F238" s="108">
        <f t="shared" si="44"/>
        <v>1.1123287671232878</v>
      </c>
      <c r="H238" s="142">
        <f t="shared" si="46"/>
        <v>43872</v>
      </c>
      <c r="I238" s="149">
        <f>MAX(0,$I$14*E237*Parameter!$C$6*Parameter!$C$5*Parameter!$C$7*Parameter!$C$8*Parameter!$C$9*Parameter!$C$19*F237)</f>
        <v>2.6796942248593982</v>
      </c>
      <c r="J238" s="150" t="s">
        <v>187</v>
      </c>
      <c r="V238" s="153"/>
      <c r="W238" s="107"/>
      <c r="X238" s="167"/>
    </row>
    <row r="239" spans="2:24">
      <c r="B239" s="164" t="s">
        <v>167</v>
      </c>
      <c r="C239" s="178">
        <v>43874</v>
      </c>
      <c r="D239" s="157">
        <f t="shared" si="45"/>
        <v>407</v>
      </c>
      <c r="E239" s="152">
        <v>134</v>
      </c>
      <c r="F239" s="108">
        <f t="shared" si="44"/>
        <v>1.1150684931506849</v>
      </c>
      <c r="H239" s="142">
        <f t="shared" si="46"/>
        <v>43873</v>
      </c>
      <c r="I239" s="149">
        <f>MAX(0,$I$14*E238*Parameter!$C$6*Parameter!$C$5*Parameter!$C$7*Parameter!$C$8*Parameter!$C$9*Parameter!$C$19*F238)</f>
        <v>3.3578884422620865</v>
      </c>
      <c r="J239" s="150" t="s">
        <v>187</v>
      </c>
      <c r="V239" s="153"/>
      <c r="W239" s="107"/>
      <c r="X239" s="167"/>
    </row>
    <row r="240" spans="2:24">
      <c r="B240" s="164" t="s">
        <v>167</v>
      </c>
      <c r="C240" s="178">
        <v>43875</v>
      </c>
      <c r="D240" s="157">
        <f t="shared" si="45"/>
        <v>408</v>
      </c>
      <c r="E240" s="152">
        <v>1</v>
      </c>
      <c r="F240" s="108">
        <f t="shared" si="44"/>
        <v>1.1178082191780823</v>
      </c>
      <c r="H240" s="142">
        <f t="shared" si="46"/>
        <v>43874</v>
      </c>
      <c r="I240" s="149">
        <f>MAX(0,$I$14*E239*Parameter!$C$6*Parameter!$C$5*Parameter!$C$7*Parameter!$C$8*Parameter!$C$9*Parameter!$C$19*F239)</f>
        <v>90.213063972457917</v>
      </c>
      <c r="J240" s="150" t="s">
        <v>187</v>
      </c>
      <c r="V240" s="153"/>
      <c r="W240" s="107"/>
      <c r="X240" s="167"/>
    </row>
    <row r="241" spans="2:24">
      <c r="B241" s="164" t="s">
        <v>167</v>
      </c>
      <c r="C241" s="178">
        <v>43876</v>
      </c>
      <c r="D241" s="157">
        <f t="shared" si="45"/>
        <v>409</v>
      </c>
      <c r="E241" s="152">
        <v>2</v>
      </c>
      <c r="F241" s="108">
        <f t="shared" si="44"/>
        <v>1.1205479452054794</v>
      </c>
      <c r="H241" s="142">
        <f t="shared" si="46"/>
        <v>43875</v>
      </c>
      <c r="I241" s="149">
        <f>MAX(0,$I$14*E240*Parameter!$C$6*Parameter!$C$5*Parameter!$C$7*Parameter!$C$8*Parameter!$C$9*Parameter!$C$19*F240)</f>
        <v>0.67488595292755216</v>
      </c>
      <c r="J241" s="150" t="s">
        <v>187</v>
      </c>
      <c r="V241" s="153"/>
      <c r="W241" s="107"/>
      <c r="X241" s="167"/>
    </row>
    <row r="242" spans="2:24">
      <c r="B242" s="164" t="s">
        <v>167</v>
      </c>
      <c r="C242" s="178">
        <v>43877</v>
      </c>
      <c r="D242" s="157">
        <f t="shared" si="45"/>
        <v>410</v>
      </c>
      <c r="E242" s="152">
        <v>2</v>
      </c>
      <c r="F242" s="108">
        <f t="shared" si="44"/>
        <v>1.1232876712328768</v>
      </c>
      <c r="H242" s="142">
        <f t="shared" si="46"/>
        <v>43876</v>
      </c>
      <c r="I242" s="149">
        <f>MAX(0,$I$14*E241*Parameter!$C$6*Parameter!$C$5*Parameter!$C$7*Parameter!$C$8*Parameter!$C$9*Parameter!$C$19*F241)</f>
        <v>1.3530801703302393</v>
      </c>
      <c r="J242" s="150" t="s">
        <v>187</v>
      </c>
      <c r="V242" s="153"/>
      <c r="W242" s="107"/>
      <c r="X242" s="167"/>
    </row>
    <row r="243" spans="2:24">
      <c r="B243" s="164" t="s">
        <v>167</v>
      </c>
      <c r="C243" s="178">
        <v>43878</v>
      </c>
      <c r="D243" s="157">
        <f t="shared" si="45"/>
        <v>411</v>
      </c>
      <c r="E243" s="152">
        <v>2</v>
      </c>
      <c r="F243" s="108">
        <f t="shared" si="44"/>
        <v>1.1260273972602739</v>
      </c>
      <c r="H243" s="142">
        <f t="shared" si="46"/>
        <v>43877</v>
      </c>
      <c r="I243" s="149">
        <f>MAX(0,$I$14*E242*Parameter!$C$6*Parameter!$C$5*Parameter!$C$7*Parameter!$C$8*Parameter!$C$9*Parameter!$C$19*F242)</f>
        <v>1.3563884348053745</v>
      </c>
      <c r="J243" s="150" t="s">
        <v>187</v>
      </c>
      <c r="V243" s="153"/>
      <c r="W243" s="107"/>
      <c r="X243" s="167"/>
    </row>
    <row r="244" spans="2:24">
      <c r="B244" s="164" t="s">
        <v>167</v>
      </c>
      <c r="C244" s="178">
        <v>43879</v>
      </c>
      <c r="D244" s="157">
        <f t="shared" si="45"/>
        <v>412</v>
      </c>
      <c r="E244" s="152">
        <v>1</v>
      </c>
      <c r="F244" s="108">
        <f t="shared" si="44"/>
        <v>1.1287671232876713</v>
      </c>
      <c r="H244" s="142">
        <f t="shared" ref="H244:H256" si="47">C243</f>
        <v>43878</v>
      </c>
      <c r="I244" s="149">
        <f>MAX(0,$I$14*E243*Parameter!$C$6*Parameter!$C$5*Parameter!$C$7*Parameter!$C$8*Parameter!$C$9*Parameter!$C$19*F243)</f>
        <v>1.3596966992805095</v>
      </c>
      <c r="J244" s="150" t="s">
        <v>187</v>
      </c>
      <c r="V244" s="153"/>
      <c r="W244" s="107"/>
      <c r="X244" s="167"/>
    </row>
    <row r="245" spans="2:24">
      <c r="B245" s="164" t="s">
        <v>167</v>
      </c>
      <c r="C245" s="178">
        <v>43880</v>
      </c>
      <c r="D245" s="157">
        <f t="shared" si="45"/>
        <v>413</v>
      </c>
      <c r="E245" s="152">
        <v>474</v>
      </c>
      <c r="F245" s="108">
        <f t="shared" si="44"/>
        <v>1.1315068493150684</v>
      </c>
      <c r="H245" s="142">
        <f t="shared" si="47"/>
        <v>43879</v>
      </c>
      <c r="I245" s="149">
        <f>MAX(0,$I$14*E244*Parameter!$C$6*Parameter!$C$5*Parameter!$C$7*Parameter!$C$8*Parameter!$C$9*Parameter!$C$19*F244)</f>
        <v>0.68150248187782225</v>
      </c>
      <c r="J245" s="150" t="s">
        <v>187</v>
      </c>
      <c r="V245" s="153"/>
      <c r="W245" s="107"/>
      <c r="X245" s="167"/>
    </row>
    <row r="246" spans="2:24">
      <c r="B246" s="164" t="s">
        <v>167</v>
      </c>
      <c r="C246" s="178">
        <v>43881</v>
      </c>
      <c r="D246" s="157">
        <f t="shared" si="45"/>
        <v>414</v>
      </c>
      <c r="E246" s="152">
        <v>293</v>
      </c>
      <c r="F246" s="108">
        <f t="shared" si="44"/>
        <v>1.1342465753424658</v>
      </c>
      <c r="H246" s="142">
        <f t="shared" si="47"/>
        <v>43880</v>
      </c>
      <c r="I246" s="149">
        <f>MAX(0,$I$14*E245*Parameter!$C$6*Parameter!$C$5*Parameter!$C$7*Parameter!$C$8*Parameter!$C$9*Parameter!$C$19*F245)</f>
        <v>323.81623509069476</v>
      </c>
      <c r="J246" s="150" t="s">
        <v>187</v>
      </c>
      <c r="V246" s="153"/>
      <c r="W246" s="107"/>
      <c r="X246" s="167"/>
    </row>
    <row r="247" spans="2:24">
      <c r="B247" s="164" t="s">
        <v>167</v>
      </c>
      <c r="C247" s="178">
        <v>43882</v>
      </c>
      <c r="D247" s="157">
        <f t="shared" si="45"/>
        <v>415</v>
      </c>
      <c r="E247" s="152">
        <v>1177</v>
      </c>
      <c r="F247" s="108">
        <f t="shared" si="44"/>
        <v>1.1369863013698631</v>
      </c>
      <c r="H247" s="142">
        <f t="shared" si="47"/>
        <v>43881</v>
      </c>
      <c r="I247" s="149">
        <f>MAX(0,$I$14*E246*Parameter!$C$6*Parameter!$C$5*Parameter!$C$7*Parameter!$C$8*Parameter!$C$9*Parameter!$C$19*F246)</f>
        <v>200.64954868141649</v>
      </c>
      <c r="J247" s="150" t="s">
        <v>187</v>
      </c>
      <c r="V247" s="153"/>
      <c r="W247" s="107"/>
      <c r="X247" s="167"/>
    </row>
    <row r="248" spans="2:24">
      <c r="B248" s="164" t="s">
        <v>167</v>
      </c>
      <c r="C248" s="178">
        <v>43883</v>
      </c>
      <c r="D248" s="157">
        <f t="shared" si="45"/>
        <v>416</v>
      </c>
      <c r="E248" s="152">
        <v>990</v>
      </c>
      <c r="F248" s="108">
        <f t="shared" si="44"/>
        <v>1.1397260273972603</v>
      </c>
      <c r="H248" s="142">
        <f t="shared" si="47"/>
        <v>43882</v>
      </c>
      <c r="I248" s="149">
        <f>MAX(0,$I$14*E247*Parameter!$C$6*Parameter!$C$5*Parameter!$C$7*Parameter!$C$8*Parameter!$C$9*Parameter!$C$19*F247)</f>
        <v>807.96916210104791</v>
      </c>
      <c r="J248" s="150" t="s">
        <v>187</v>
      </c>
      <c r="V248" s="153"/>
      <c r="W248" s="107"/>
      <c r="X248" s="167"/>
    </row>
    <row r="249" spans="2:24">
      <c r="B249" s="164" t="s">
        <v>167</v>
      </c>
      <c r="C249" s="178">
        <v>43884</v>
      </c>
      <c r="D249" s="157">
        <f t="shared" si="45"/>
        <v>417</v>
      </c>
      <c r="E249" s="152">
        <v>636</v>
      </c>
      <c r="F249" s="108">
        <f t="shared" si="44"/>
        <v>1.1424657534246576</v>
      </c>
      <c r="H249" s="142">
        <f t="shared" si="47"/>
        <v>43883</v>
      </c>
      <c r="I249" s="149">
        <f>MAX(0,$I$14*E248*Parameter!$C$6*Parameter!$C$5*Parameter!$C$7*Parameter!$C$8*Parameter!$C$9*Parameter!$C$19*F248)</f>
        <v>681.23782071981145</v>
      </c>
      <c r="J249" s="150" t="s">
        <v>187</v>
      </c>
      <c r="V249" s="153"/>
      <c r="W249" s="107"/>
      <c r="X249" s="167"/>
    </row>
    <row r="250" spans="2:24">
      <c r="B250" s="164" t="s">
        <v>167</v>
      </c>
      <c r="C250" s="178">
        <v>43885</v>
      </c>
      <c r="D250" s="157">
        <f t="shared" si="45"/>
        <v>418</v>
      </c>
      <c r="E250" s="152">
        <v>3602</v>
      </c>
      <c r="F250" s="108">
        <f t="shared" si="44"/>
        <v>1.1452054794520548</v>
      </c>
      <c r="H250" s="142">
        <f t="shared" si="47"/>
        <v>43884</v>
      </c>
      <c r="I250" s="149">
        <f>MAX(0,$I$14*E249*Parameter!$C$6*Parameter!$C$5*Parameter!$C$7*Parameter!$C$8*Parameter!$C$9*Parameter!$C$19*F249)</f>
        <v>438.69571898975977</v>
      </c>
      <c r="J250" s="150" t="s">
        <v>187</v>
      </c>
      <c r="V250" s="153"/>
      <c r="W250" s="107"/>
      <c r="X250" s="167"/>
    </row>
    <row r="251" spans="2:24">
      <c r="B251" s="164" t="s">
        <v>167</v>
      </c>
      <c r="C251" s="178">
        <v>43886</v>
      </c>
      <c r="D251" s="157">
        <f t="shared" si="45"/>
        <v>419</v>
      </c>
      <c r="E251" s="152">
        <v>2428</v>
      </c>
      <c r="F251" s="108">
        <f t="shared" si="44"/>
        <v>1.1479452054794521</v>
      </c>
      <c r="H251" s="142">
        <f t="shared" si="47"/>
        <v>43885</v>
      </c>
      <c r="I251" s="149">
        <f>MAX(0,$I$14*E250*Parameter!$C$6*Parameter!$C$5*Parameter!$C$7*Parameter!$C$8*Parameter!$C$9*Parameter!$C$19*F250)</f>
        <v>2490.5210456422255</v>
      </c>
      <c r="J251" s="150" t="s">
        <v>187</v>
      </c>
      <c r="V251" s="153"/>
      <c r="W251" s="107"/>
      <c r="X251" s="167"/>
    </row>
    <row r="252" spans="2:24">
      <c r="B252" s="164" t="s">
        <v>167</v>
      </c>
      <c r="C252" s="178">
        <v>43887</v>
      </c>
      <c r="D252" s="157">
        <f t="shared" si="45"/>
        <v>420</v>
      </c>
      <c r="E252" s="152">
        <v>1262</v>
      </c>
      <c r="F252" s="108">
        <f t="shared" si="44"/>
        <v>1.1506849315068493</v>
      </c>
      <c r="H252" s="142">
        <f t="shared" si="47"/>
        <v>43886</v>
      </c>
      <c r="I252" s="149">
        <f>MAX(0,$I$14*E251*Parameter!$C$6*Parameter!$C$5*Parameter!$C$7*Parameter!$C$8*Parameter!$C$9*Parameter!$C$19*F251)</f>
        <v>1682.8016575090508</v>
      </c>
      <c r="J252" s="150" t="s">
        <v>187</v>
      </c>
      <c r="V252" s="153"/>
      <c r="W252" s="107"/>
      <c r="X252" s="167"/>
    </row>
    <row r="253" spans="2:24">
      <c r="B253" s="164" t="s">
        <v>167</v>
      </c>
      <c r="C253" s="178">
        <v>43888</v>
      </c>
      <c r="D253" s="157">
        <f t="shared" si="45"/>
        <v>421</v>
      </c>
      <c r="E253" s="152">
        <v>676</v>
      </c>
      <c r="F253" s="108">
        <f t="shared" si="44"/>
        <v>1.1534246575342466</v>
      </c>
      <c r="H253" s="142">
        <f t="shared" si="47"/>
        <v>43887</v>
      </c>
      <c r="I253" s="149">
        <f>MAX(0,$I$14*E252*Parameter!$C$6*Parameter!$C$5*Parameter!$C$7*Parameter!$C$8*Parameter!$C$9*Parameter!$C$19*F252)</f>
        <v>876.75625120029349</v>
      </c>
      <c r="J253" s="150" t="s">
        <v>187</v>
      </c>
      <c r="V253" s="153"/>
      <c r="W253" s="107"/>
      <c r="X253" s="167"/>
    </row>
    <row r="254" spans="2:24">
      <c r="B254" s="164" t="s">
        <v>167</v>
      </c>
      <c r="C254" s="178">
        <v>43889</v>
      </c>
      <c r="D254" s="157">
        <f t="shared" si="45"/>
        <v>422</v>
      </c>
      <c r="E254" s="152">
        <v>775</v>
      </c>
      <c r="F254" s="108">
        <f t="shared" si="44"/>
        <v>1.1561643835616437</v>
      </c>
      <c r="H254" s="142">
        <f t="shared" si="47"/>
        <v>43888</v>
      </c>
      <c r="I254" s="149">
        <f>MAX(0,$I$14*E253*Parameter!$C$6*Parameter!$C$5*Parameter!$C$7*Parameter!$C$8*Parameter!$C$9*Parameter!$C$19*F253)</f>
        <v>470.75941828276871</v>
      </c>
      <c r="J254" s="150" t="s">
        <v>187</v>
      </c>
      <c r="V254" s="153"/>
      <c r="W254" s="107"/>
      <c r="X254" s="167"/>
    </row>
    <row r="255" spans="2:24">
      <c r="B255" s="164" t="s">
        <v>167</v>
      </c>
      <c r="C255" s="178">
        <v>43890</v>
      </c>
      <c r="D255" s="157">
        <f t="shared" si="45"/>
        <v>423</v>
      </c>
      <c r="E255" s="152">
        <v>3856</v>
      </c>
      <c r="F255" s="108">
        <f t="shared" si="44"/>
        <v>1.1589041095890411</v>
      </c>
      <c r="H255" s="142">
        <f t="shared" si="47"/>
        <v>43889</v>
      </c>
      <c r="I255" s="149">
        <f>MAX(0,$I$14*E254*Parameter!$C$6*Parameter!$C$5*Parameter!$C$7*Parameter!$C$8*Parameter!$C$9*Parameter!$C$19*F254)</f>
        <v>540.98394829646065</v>
      </c>
      <c r="J255" s="150" t="s">
        <v>187</v>
      </c>
      <c r="V255" s="153"/>
      <c r="W255" s="107"/>
      <c r="X255" s="167"/>
    </row>
    <row r="256" spans="2:24">
      <c r="B256" s="301" t="s">
        <v>176</v>
      </c>
      <c r="C256" s="294"/>
      <c r="D256" s="295"/>
      <c r="E256" s="299">
        <f>SUM(E231:E255)</f>
        <v>16368</v>
      </c>
      <c r="F256" s="291"/>
      <c r="H256" s="142">
        <f t="shared" si="47"/>
        <v>43890</v>
      </c>
      <c r="I256" s="149">
        <f>MAX(0,$I$14*E255*Parameter!$C$6*Parameter!$C$5*Parameter!$C$7*Parameter!$C$8*Parameter!$C$9*Parameter!$C$19*F255)</f>
        <v>2698.0352431095475</v>
      </c>
      <c r="J256" s="150" t="s">
        <v>187</v>
      </c>
      <c r="X256" s="160"/>
    </row>
    <row r="257" spans="2:24" ht="15.75" thickBot="1">
      <c r="B257" s="302"/>
      <c r="C257" s="303"/>
      <c r="D257" s="304"/>
      <c r="E257" s="305"/>
      <c r="F257" s="306"/>
      <c r="G257" s="168"/>
      <c r="H257" s="169" t="s">
        <v>177</v>
      </c>
      <c r="I257" s="170">
        <f>SUM(I232:I256)</f>
        <v>11345.70459640135</v>
      </c>
      <c r="J257" s="171" t="s">
        <v>169</v>
      </c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  <c r="U257" s="172"/>
      <c r="V257" s="172"/>
      <c r="W257" s="172"/>
      <c r="X257" s="173"/>
    </row>
    <row r="258" spans="2:24" ht="15.75" thickBot="1"/>
    <row r="259" spans="2:24" ht="24" thickBot="1">
      <c r="B259" s="174" t="s">
        <v>31</v>
      </c>
      <c r="C259" s="158" t="s">
        <v>146</v>
      </c>
      <c r="D259" s="175">
        <f>I261+S261</f>
        <v>12266</v>
      </c>
      <c r="E259" s="176" t="s">
        <v>147</v>
      </c>
      <c r="F259" s="158" t="str">
        <f>X268</f>
        <v>Less than expected</v>
      </c>
      <c r="G259" s="177"/>
      <c r="H259" s="177"/>
      <c r="I259" s="175">
        <f>E290+O266</f>
        <v>18000</v>
      </c>
      <c r="J259" s="177" t="s">
        <v>148</v>
      </c>
      <c r="K259" s="177"/>
      <c r="L259" s="177"/>
      <c r="M259" s="186">
        <v>0</v>
      </c>
      <c r="N259" s="177" t="s">
        <v>149</v>
      </c>
      <c r="O259" s="177"/>
      <c r="P259" s="177"/>
      <c r="Q259" s="177"/>
      <c r="R259" s="177"/>
      <c r="S259" s="175">
        <f>I259-M259</f>
        <v>18000</v>
      </c>
      <c r="T259" s="177" t="s">
        <v>150</v>
      </c>
      <c r="U259" s="177"/>
      <c r="V259" s="177"/>
      <c r="W259" s="242">
        <f>S259*'MR Reference'!$C$79</f>
        <v>16560</v>
      </c>
      <c r="X259" s="241" t="s">
        <v>151</v>
      </c>
    </row>
    <row r="260" spans="2:24" ht="19.5" thickBot="1">
      <c r="B260" s="159"/>
      <c r="C260" s="14"/>
      <c r="D260" s="14"/>
      <c r="E260" s="15"/>
      <c r="F260" s="16"/>
      <c r="G260" s="14"/>
      <c r="X260" s="160"/>
    </row>
    <row r="261" spans="2:24" ht="24" thickBot="1">
      <c r="B261" s="67" t="s">
        <v>208</v>
      </c>
      <c r="C261" s="237" t="s">
        <v>153</v>
      </c>
      <c r="D261" s="69"/>
      <c r="E261" s="70"/>
      <c r="F261" s="68"/>
      <c r="G261" s="71"/>
      <c r="H261" s="68" t="s">
        <v>146</v>
      </c>
      <c r="I261" s="141">
        <f>ROUNDDOWN(I291,0)</f>
        <v>12266</v>
      </c>
      <c r="J261" s="72" t="s">
        <v>147</v>
      </c>
      <c r="L261" s="67" t="s">
        <v>209</v>
      </c>
      <c r="M261" s="237" t="s">
        <v>155</v>
      </c>
      <c r="N261" s="69"/>
      <c r="O261" s="70"/>
      <c r="P261" s="239"/>
      <c r="Q261" s="71"/>
      <c r="R261" s="68" t="s">
        <v>146</v>
      </c>
      <c r="S261" s="141">
        <f>ROUNDDOWN(S267,0)</f>
        <v>0</v>
      </c>
      <c r="T261" s="72" t="s">
        <v>147</v>
      </c>
      <c r="V261" s="288" t="s">
        <v>156</v>
      </c>
      <c r="W261" s="289"/>
      <c r="X261" s="290"/>
    </row>
    <row r="262" spans="2:24" ht="18.75">
      <c r="B262" s="159"/>
      <c r="C262" s="14"/>
      <c r="D262" s="14"/>
      <c r="E262" s="15"/>
      <c r="F262" s="16"/>
      <c r="G262" s="14"/>
      <c r="L262" s="11"/>
      <c r="M262" s="14"/>
      <c r="N262" s="14"/>
      <c r="O262" s="15"/>
      <c r="P262" s="16"/>
      <c r="Q262" s="14"/>
      <c r="X262" s="160"/>
    </row>
    <row r="263" spans="2:24" ht="18.75">
      <c r="B263" s="161" t="s">
        <v>157</v>
      </c>
      <c r="C263" s="14"/>
      <c r="D263" s="14"/>
      <c r="E263" s="15"/>
      <c r="F263" s="16"/>
      <c r="G263" s="14"/>
      <c r="H263" s="17" t="s">
        <v>158</v>
      </c>
      <c r="L263" s="17" t="s">
        <v>157</v>
      </c>
      <c r="M263" s="14"/>
      <c r="N263" s="14"/>
      <c r="O263" s="15"/>
      <c r="P263" s="16"/>
      <c r="Q263" s="14"/>
      <c r="R263" s="17" t="s">
        <v>158</v>
      </c>
      <c r="V263" s="17" t="s">
        <v>156</v>
      </c>
      <c r="X263" s="160"/>
    </row>
    <row r="264" spans="2:24" ht="23.25">
      <c r="B264" s="162" t="s">
        <v>210</v>
      </c>
      <c r="C264" s="146"/>
      <c r="D264" s="144" t="s">
        <v>160</v>
      </c>
      <c r="E264" s="147" t="s">
        <v>161</v>
      </c>
      <c r="F264" s="144" t="s">
        <v>162</v>
      </c>
      <c r="G264" s="18"/>
      <c r="H264" s="145" t="s">
        <v>208</v>
      </c>
      <c r="I264" s="144" t="s">
        <v>163</v>
      </c>
      <c r="J264" s="148" t="s">
        <v>164</v>
      </c>
      <c r="L264" s="143" t="s">
        <v>211</v>
      </c>
      <c r="M264" s="146"/>
      <c r="N264" s="144" t="s">
        <v>160</v>
      </c>
      <c r="O264" s="147" t="s">
        <v>161</v>
      </c>
      <c r="P264" s="144" t="s">
        <v>162</v>
      </c>
      <c r="Q264" s="18"/>
      <c r="R264" s="145" t="s">
        <v>209</v>
      </c>
      <c r="S264" s="144" t="s">
        <v>163</v>
      </c>
      <c r="T264" s="148" t="s">
        <v>164</v>
      </c>
      <c r="V264" s="143" t="s">
        <v>212</v>
      </c>
      <c r="W264" s="148" t="s">
        <v>166</v>
      </c>
      <c r="X264" s="163" t="s">
        <v>164</v>
      </c>
    </row>
    <row r="265" spans="2:24">
      <c r="B265" s="164" t="s">
        <v>167</v>
      </c>
      <c r="C265" s="178">
        <v>43863</v>
      </c>
      <c r="D265" s="157">
        <f>(C265+(365*2))-$C$3</f>
        <v>396</v>
      </c>
      <c r="E265" s="152">
        <v>2032</v>
      </c>
      <c r="F265" s="108">
        <f t="shared" ref="F265:F288" si="48">MIN($C$5/365, (D265/365))</f>
        <v>1.0849315068493151</v>
      </c>
      <c r="H265" s="144" t="s">
        <v>168</v>
      </c>
      <c r="I265" s="147">
        <f>Parameter!$C$18*(Parameter!$C$17/Parameter!$C$4-1)</f>
        <v>1.9310126823253633</v>
      </c>
      <c r="J265" s="144" t="s">
        <v>169</v>
      </c>
      <c r="L265" s="151" t="s">
        <v>167</v>
      </c>
      <c r="M265" s="261" t="s">
        <v>213</v>
      </c>
      <c r="N265" s="261" t="s">
        <v>213</v>
      </c>
      <c r="O265" s="261" t="s">
        <v>213</v>
      </c>
      <c r="P265" s="261" t="s">
        <v>213</v>
      </c>
      <c r="Q265" s="11"/>
      <c r="R265" s="144" t="s">
        <v>168</v>
      </c>
      <c r="S265" s="147">
        <f>Parameter!$C$18*(Parameter!$C$17/Parameter!$C$4-1)</f>
        <v>1.9310126823253633</v>
      </c>
      <c r="T265" s="144" t="s">
        <v>169</v>
      </c>
      <c r="V265" s="203" t="s">
        <v>170</v>
      </c>
      <c r="W265" s="204">
        <v>44394</v>
      </c>
      <c r="X265" s="205" t="s">
        <v>171</v>
      </c>
    </row>
    <row r="266" spans="2:24">
      <c r="B266" s="164" t="s">
        <v>167</v>
      </c>
      <c r="C266" s="178">
        <v>43864</v>
      </c>
      <c r="D266" s="157">
        <f t="shared" ref="D266:D288" si="49">(C266+(365*2))-$C$3</f>
        <v>397</v>
      </c>
      <c r="E266" s="152">
        <v>1</v>
      </c>
      <c r="F266" s="108">
        <f t="shared" si="48"/>
        <v>1.0876712328767124</v>
      </c>
      <c r="H266" s="142">
        <f t="shared" ref="H266:H288" si="50">C265</f>
        <v>43863</v>
      </c>
      <c r="I266" s="149">
        <f>MAX(0,$I$14*E265*Parameter!$C$6*Parameter!$C$5*Parameter!$C$7*Parameter!$C$8*Parameter!$C$9*Parameter!$C$19*F265)</f>
        <v>1331.0338958679392</v>
      </c>
      <c r="J266" s="150" t="s">
        <v>187</v>
      </c>
      <c r="L266" s="285" t="s">
        <v>176</v>
      </c>
      <c r="M266" s="285"/>
      <c r="N266" s="285"/>
      <c r="O266" s="286">
        <f>SUM(O265)</f>
        <v>0</v>
      </c>
      <c r="P266" s="287"/>
      <c r="Q266" s="11"/>
      <c r="R266" s="261" t="s">
        <v>213</v>
      </c>
      <c r="S266" s="261" t="s">
        <v>213</v>
      </c>
      <c r="T266" s="150" t="s">
        <v>169</v>
      </c>
      <c r="V266" s="151" t="s">
        <v>172</v>
      </c>
      <c r="W266" s="152">
        <f>(W265/365)*$C$5</f>
        <v>62759.736986301366</v>
      </c>
      <c r="X266" s="165" t="s">
        <v>173</v>
      </c>
    </row>
    <row r="267" spans="2:24">
      <c r="B267" s="164" t="s">
        <v>167</v>
      </c>
      <c r="C267" s="178">
        <v>43865</v>
      </c>
      <c r="D267" s="157">
        <f t="shared" si="49"/>
        <v>398</v>
      </c>
      <c r="E267" s="152">
        <v>3</v>
      </c>
      <c r="F267" s="108">
        <f t="shared" si="48"/>
        <v>1.0904109589041096</v>
      </c>
      <c r="H267" s="142">
        <f t="shared" si="50"/>
        <v>43864</v>
      </c>
      <c r="I267" s="149">
        <f>MAX(0,$I$14*E266*Parameter!$C$6*Parameter!$C$5*Parameter!$C$7*Parameter!$C$8*Parameter!$C$9*Parameter!$C$19*F266)</f>
        <v>0.65669049831430937</v>
      </c>
      <c r="J267" s="150" t="s">
        <v>187</v>
      </c>
      <c r="L267" s="285"/>
      <c r="M267" s="285"/>
      <c r="N267" s="285"/>
      <c r="O267" s="286"/>
      <c r="P267" s="287"/>
      <c r="Q267" s="11"/>
      <c r="R267" s="144" t="s">
        <v>177</v>
      </c>
      <c r="S267" s="238">
        <f>SUM(S266)</f>
        <v>0</v>
      </c>
      <c r="T267" s="150" t="s">
        <v>169</v>
      </c>
      <c r="V267" s="151" t="s">
        <v>174</v>
      </c>
      <c r="W267" s="154">
        <f>D259</f>
        <v>12266</v>
      </c>
      <c r="X267" s="165" t="s">
        <v>173</v>
      </c>
    </row>
    <row r="268" spans="2:24">
      <c r="B268" s="164" t="s">
        <v>167</v>
      </c>
      <c r="C268" s="178">
        <v>43867</v>
      </c>
      <c r="D268" s="157">
        <f t="shared" si="49"/>
        <v>400</v>
      </c>
      <c r="E268" s="152">
        <v>778</v>
      </c>
      <c r="F268" s="108">
        <f t="shared" si="48"/>
        <v>1.095890410958904</v>
      </c>
      <c r="H268" s="142">
        <f t="shared" si="50"/>
        <v>43865</v>
      </c>
      <c r="I268" s="149">
        <f>MAX(0,$I$14*E267*Parameter!$C$6*Parameter!$C$5*Parameter!$C$7*Parameter!$C$8*Parameter!$C$9*Parameter!$C$19*F267)</f>
        <v>1.9750338916556307</v>
      </c>
      <c r="J268" s="150" t="s">
        <v>187</v>
      </c>
      <c r="V268" s="155" t="s">
        <v>175</v>
      </c>
      <c r="W268" s="156">
        <f>(W266-W267)/W266</f>
        <v>0.80455622363941215</v>
      </c>
      <c r="X268" s="166" t="str">
        <f>IF(W268&lt;100%,"Less than expected","More than expected")</f>
        <v>Less than expected</v>
      </c>
    </row>
    <row r="269" spans="2:24">
      <c r="B269" s="164" t="s">
        <v>167</v>
      </c>
      <c r="C269" s="178">
        <v>43869</v>
      </c>
      <c r="D269" s="157">
        <f t="shared" si="49"/>
        <v>402</v>
      </c>
      <c r="E269" s="152">
        <v>1072</v>
      </c>
      <c r="F269" s="108">
        <f t="shared" si="48"/>
        <v>1.1013698630136985</v>
      </c>
      <c r="H269" s="142">
        <f t="shared" si="50"/>
        <v>43867</v>
      </c>
      <c r="I269" s="149">
        <f>MAX(0,$I$14*E268*Parameter!$C$6*Parameter!$C$5*Parameter!$C$7*Parameter!$C$8*Parameter!$C$9*Parameter!$C$19*F268)</f>
        <v>514.76595233101523</v>
      </c>
      <c r="J269" s="150" t="s">
        <v>187</v>
      </c>
      <c r="V269" s="153"/>
      <c r="W269" s="107"/>
      <c r="X269" s="167"/>
    </row>
    <row r="270" spans="2:24">
      <c r="B270" s="164" t="s">
        <v>167</v>
      </c>
      <c r="C270" s="178">
        <v>43870</v>
      </c>
      <c r="D270" s="157">
        <f t="shared" si="49"/>
        <v>403</v>
      </c>
      <c r="E270" s="152">
        <v>3</v>
      </c>
      <c r="F270" s="108">
        <f t="shared" si="48"/>
        <v>1.1041095890410959</v>
      </c>
      <c r="H270" s="142">
        <f t="shared" si="50"/>
        <v>43869</v>
      </c>
      <c r="I270" s="149">
        <f>MAX(0,$I$14*E269*Parameter!$C$6*Parameter!$C$5*Parameter!$C$7*Parameter!$C$8*Parameter!$C$9*Parameter!$C$19*F269)</f>
        <v>712.83836298630138</v>
      </c>
      <c r="J270" s="150" t="s">
        <v>187</v>
      </c>
      <c r="V270" s="153"/>
      <c r="W270" s="107"/>
      <c r="X270" s="167"/>
    </row>
    <row r="271" spans="2:24">
      <c r="B271" s="164" t="s">
        <v>167</v>
      </c>
      <c r="C271" s="178">
        <v>43871</v>
      </c>
      <c r="D271" s="157">
        <f t="shared" si="49"/>
        <v>404</v>
      </c>
      <c r="E271" s="152">
        <v>1607</v>
      </c>
      <c r="F271" s="108">
        <f t="shared" si="48"/>
        <v>1.106849315068493</v>
      </c>
      <c r="H271" s="142">
        <f t="shared" si="50"/>
        <v>43870</v>
      </c>
      <c r="I271" s="149">
        <f>MAX(0,$I$14*E270*Parameter!$C$6*Parameter!$C$5*Parameter!$C$7*Parameter!$C$8*Parameter!$C$9*Parameter!$C$19*F270)</f>
        <v>1.9998458752191439</v>
      </c>
      <c r="J271" s="150" t="s">
        <v>187</v>
      </c>
      <c r="V271" s="153"/>
      <c r="W271" s="107"/>
      <c r="X271" s="167"/>
    </row>
    <row r="272" spans="2:24">
      <c r="B272" s="164" t="s">
        <v>167</v>
      </c>
      <c r="C272" s="178">
        <v>43872</v>
      </c>
      <c r="D272" s="157">
        <f t="shared" si="49"/>
        <v>405</v>
      </c>
      <c r="E272" s="152">
        <v>903</v>
      </c>
      <c r="F272" s="108">
        <f t="shared" si="48"/>
        <v>1.1095890410958904</v>
      </c>
      <c r="H272" s="142">
        <f t="shared" si="50"/>
        <v>43871</v>
      </c>
      <c r="I272" s="149">
        <f>MAX(0,$I$14*E271*Parameter!$C$6*Parameter!$C$5*Parameter!$C$7*Parameter!$C$8*Parameter!$C$9*Parameter!$C$19*F271)</f>
        <v>1073.9089643314926</v>
      </c>
      <c r="J272" s="150" t="s">
        <v>187</v>
      </c>
      <c r="V272" s="153"/>
      <c r="W272" s="107"/>
      <c r="X272" s="167"/>
    </row>
    <row r="273" spans="2:24">
      <c r="B273" s="164" t="s">
        <v>167</v>
      </c>
      <c r="C273" s="178">
        <v>43875</v>
      </c>
      <c r="D273" s="157">
        <f t="shared" si="49"/>
        <v>408</v>
      </c>
      <c r="E273" s="152">
        <v>141</v>
      </c>
      <c r="F273" s="108">
        <f t="shared" si="48"/>
        <v>1.1178082191780823</v>
      </c>
      <c r="H273" s="142">
        <f t="shared" si="50"/>
        <v>43872</v>
      </c>
      <c r="I273" s="149">
        <f>MAX(0,$I$14*E272*Parameter!$C$6*Parameter!$C$5*Parameter!$C$7*Parameter!$C$8*Parameter!$C$9*Parameter!$C$19*F272)</f>
        <v>604.94097126200927</v>
      </c>
      <c r="J273" s="150" t="s">
        <v>187</v>
      </c>
      <c r="V273" s="153"/>
      <c r="W273" s="107"/>
      <c r="X273" s="167"/>
    </row>
    <row r="274" spans="2:24">
      <c r="B274" s="164" t="s">
        <v>167</v>
      </c>
      <c r="C274" s="178">
        <v>43876</v>
      </c>
      <c r="D274" s="157">
        <f t="shared" si="49"/>
        <v>409</v>
      </c>
      <c r="E274" s="152">
        <v>133</v>
      </c>
      <c r="F274" s="108">
        <f t="shared" si="48"/>
        <v>1.1205479452054794</v>
      </c>
      <c r="H274" s="142">
        <f t="shared" si="50"/>
        <v>43875</v>
      </c>
      <c r="I274" s="149">
        <f>MAX(0,$I$14*E273*Parameter!$C$6*Parameter!$C$5*Parameter!$C$7*Parameter!$C$8*Parameter!$C$9*Parameter!$C$19*F273)</f>
        <v>95.158919362784872</v>
      </c>
      <c r="J274" s="150" t="s">
        <v>187</v>
      </c>
      <c r="V274" s="153"/>
      <c r="W274" s="107"/>
      <c r="X274" s="167"/>
    </row>
    <row r="275" spans="2:24">
      <c r="B275" s="164" t="s">
        <v>167</v>
      </c>
      <c r="C275" s="178">
        <v>43877</v>
      </c>
      <c r="D275" s="157">
        <f t="shared" si="49"/>
        <v>410</v>
      </c>
      <c r="E275" s="152">
        <v>153</v>
      </c>
      <c r="F275" s="108">
        <f t="shared" si="48"/>
        <v>1.1232876712328768</v>
      </c>
      <c r="H275" s="142">
        <f t="shared" si="50"/>
        <v>43876</v>
      </c>
      <c r="I275" s="149">
        <f>MAX(0,$I$14*E274*Parameter!$C$6*Parameter!$C$5*Parameter!$C$7*Parameter!$C$8*Parameter!$C$9*Parameter!$C$19*F274)</f>
        <v>89.979831326960948</v>
      </c>
      <c r="J275" s="150" t="s">
        <v>187</v>
      </c>
      <c r="V275" s="153"/>
      <c r="W275" s="107"/>
      <c r="X275" s="167"/>
    </row>
    <row r="276" spans="2:24">
      <c r="B276" s="164" t="s">
        <v>167</v>
      </c>
      <c r="C276" s="178">
        <v>43878</v>
      </c>
      <c r="D276" s="157">
        <f t="shared" si="49"/>
        <v>411</v>
      </c>
      <c r="E276" s="152">
        <v>977</v>
      </c>
      <c r="F276" s="108">
        <f t="shared" si="48"/>
        <v>1.1260273972602739</v>
      </c>
      <c r="H276" s="142">
        <f t="shared" si="50"/>
        <v>43877</v>
      </c>
      <c r="I276" s="149">
        <f>MAX(0,$I$14*E275*Parameter!$C$6*Parameter!$C$5*Parameter!$C$7*Parameter!$C$8*Parameter!$C$9*Parameter!$C$19*F275)</f>
        <v>103.76371526261117</v>
      </c>
      <c r="J276" s="150" t="s">
        <v>187</v>
      </c>
      <c r="V276" s="153"/>
      <c r="W276" s="107"/>
      <c r="X276" s="167"/>
    </row>
    <row r="277" spans="2:24">
      <c r="B277" s="164" t="s">
        <v>167</v>
      </c>
      <c r="C277" s="178">
        <v>43879</v>
      </c>
      <c r="D277" s="157">
        <f t="shared" si="49"/>
        <v>412</v>
      </c>
      <c r="E277" s="152">
        <v>67</v>
      </c>
      <c r="F277" s="108">
        <f t="shared" si="48"/>
        <v>1.1287671232876713</v>
      </c>
      <c r="H277" s="142">
        <f t="shared" si="50"/>
        <v>43878</v>
      </c>
      <c r="I277" s="149">
        <f>MAX(0,$I$14*E276*Parameter!$C$6*Parameter!$C$5*Parameter!$C$7*Parameter!$C$8*Parameter!$C$9*Parameter!$C$19*F276)</f>
        <v>664.21183759852897</v>
      </c>
      <c r="J277" s="150" t="s">
        <v>187</v>
      </c>
      <c r="V277" s="153"/>
      <c r="W277" s="107"/>
      <c r="X277" s="167"/>
    </row>
    <row r="278" spans="2:24">
      <c r="B278" s="164" t="s">
        <v>167</v>
      </c>
      <c r="C278" s="178">
        <v>43880</v>
      </c>
      <c r="D278" s="157">
        <f t="shared" si="49"/>
        <v>413</v>
      </c>
      <c r="E278" s="152">
        <v>1058</v>
      </c>
      <c r="F278" s="108">
        <f t="shared" si="48"/>
        <v>1.1315068493150684</v>
      </c>
      <c r="H278" s="142">
        <f t="shared" si="50"/>
        <v>43879</v>
      </c>
      <c r="I278" s="149">
        <f>MAX(0,$I$14*E277*Parameter!$C$6*Parameter!$C$5*Parameter!$C$7*Parameter!$C$8*Parameter!$C$9*Parameter!$C$19*F277)</f>
        <v>45.660666285814088</v>
      </c>
      <c r="J278" s="150" t="s">
        <v>187</v>
      </c>
      <c r="V278" s="153"/>
      <c r="W278" s="107"/>
      <c r="X278" s="167"/>
    </row>
    <row r="279" spans="2:24">
      <c r="B279" s="164" t="s">
        <v>167</v>
      </c>
      <c r="C279" s="178">
        <v>43881</v>
      </c>
      <c r="D279" s="157">
        <f t="shared" si="49"/>
        <v>414</v>
      </c>
      <c r="E279" s="152">
        <v>665</v>
      </c>
      <c r="F279" s="108">
        <f t="shared" si="48"/>
        <v>1.1342465753424658</v>
      </c>
      <c r="H279" s="142">
        <f t="shared" si="50"/>
        <v>43880</v>
      </c>
      <c r="I279" s="149">
        <f>MAX(0,$I$14*E278*Parameter!$C$6*Parameter!$C$5*Parameter!$C$7*Parameter!$C$8*Parameter!$C$9*Parameter!$C$19*F278)</f>
        <v>722.77969773408233</v>
      </c>
      <c r="J279" s="150" t="s">
        <v>187</v>
      </c>
      <c r="V279" s="153"/>
      <c r="W279" s="107"/>
      <c r="X279" s="167"/>
    </row>
    <row r="280" spans="2:24">
      <c r="B280" s="164" t="s">
        <v>167</v>
      </c>
      <c r="C280" s="178">
        <v>43882</v>
      </c>
      <c r="D280" s="157">
        <f t="shared" si="49"/>
        <v>415</v>
      </c>
      <c r="E280" s="152">
        <v>1</v>
      </c>
      <c r="F280" s="108">
        <f t="shared" si="48"/>
        <v>1.1369863013698631</v>
      </c>
      <c r="H280" s="142">
        <f t="shared" si="50"/>
        <v>43881</v>
      </c>
      <c r="I280" s="149">
        <f>MAX(0,$I$14*E279*Parameter!$C$6*Parameter!$C$5*Parameter!$C$7*Parameter!$C$8*Parameter!$C$9*Parameter!$C$19*F279)</f>
        <v>455.3991463247167</v>
      </c>
      <c r="J280" s="150" t="s">
        <v>187</v>
      </c>
      <c r="V280" s="153"/>
      <c r="W280" s="107"/>
      <c r="X280" s="167"/>
    </row>
    <row r="281" spans="2:24">
      <c r="B281" s="164" t="s">
        <v>167</v>
      </c>
      <c r="C281" s="178">
        <v>43883</v>
      </c>
      <c r="D281" s="157">
        <f t="shared" si="49"/>
        <v>416</v>
      </c>
      <c r="E281" s="152">
        <v>252</v>
      </c>
      <c r="F281" s="108">
        <f t="shared" si="48"/>
        <v>1.1397260273972603</v>
      </c>
      <c r="H281" s="142">
        <f t="shared" si="50"/>
        <v>43882</v>
      </c>
      <c r="I281" s="149">
        <f>MAX(0,$I$14*E280*Parameter!$C$6*Parameter!$C$5*Parameter!$C$7*Parameter!$C$8*Parameter!$C$9*Parameter!$C$19*F280)</f>
        <v>0.68646487859052496</v>
      </c>
      <c r="J281" s="150" t="s">
        <v>187</v>
      </c>
      <c r="V281" s="153"/>
      <c r="W281" s="107"/>
      <c r="X281" s="167"/>
    </row>
    <row r="282" spans="2:24">
      <c r="B282" s="164" t="s">
        <v>167</v>
      </c>
      <c r="C282" s="178">
        <v>43884</v>
      </c>
      <c r="D282" s="157">
        <f t="shared" si="49"/>
        <v>417</v>
      </c>
      <c r="E282" s="152">
        <v>140</v>
      </c>
      <c r="F282" s="108">
        <f t="shared" si="48"/>
        <v>1.1424657534246576</v>
      </c>
      <c r="H282" s="142">
        <f t="shared" si="50"/>
        <v>43883</v>
      </c>
      <c r="I282" s="149">
        <f>MAX(0,$I$14*E281*Parameter!$C$6*Parameter!$C$5*Parameter!$C$7*Parameter!$C$8*Parameter!$C$9*Parameter!$C$19*F281)</f>
        <v>173.40599072867928</v>
      </c>
      <c r="J282" s="150" t="s">
        <v>187</v>
      </c>
      <c r="V282" s="153"/>
      <c r="W282" s="107"/>
      <c r="X282" s="167"/>
    </row>
    <row r="283" spans="2:24">
      <c r="B283" s="164" t="s">
        <v>167</v>
      </c>
      <c r="C283" s="178">
        <v>43885</v>
      </c>
      <c r="D283" s="157">
        <f t="shared" si="49"/>
        <v>418</v>
      </c>
      <c r="E283" s="152">
        <v>1471</v>
      </c>
      <c r="F283" s="108">
        <f t="shared" si="48"/>
        <v>1.1452054794520548</v>
      </c>
      <c r="H283" s="142">
        <f t="shared" si="50"/>
        <v>43884</v>
      </c>
      <c r="I283" s="149">
        <f>MAX(0,$I$14*E282*Parameter!$C$6*Parameter!$C$5*Parameter!$C$7*Parameter!$C$8*Parameter!$C$9*Parameter!$C$19*F282)</f>
        <v>96.56824002919241</v>
      </c>
      <c r="J283" s="150" t="s">
        <v>187</v>
      </c>
      <c r="V283" s="153"/>
      <c r="W283" s="107"/>
      <c r="X283" s="167"/>
    </row>
    <row r="284" spans="2:24">
      <c r="B284" s="164" t="s">
        <v>167</v>
      </c>
      <c r="C284" s="178">
        <v>43886</v>
      </c>
      <c r="D284" s="157">
        <f t="shared" si="49"/>
        <v>419</v>
      </c>
      <c r="E284" s="152">
        <v>521</v>
      </c>
      <c r="F284" s="108">
        <f t="shared" si="48"/>
        <v>1.1479452054794521</v>
      </c>
      <c r="H284" s="142">
        <f t="shared" si="50"/>
        <v>43885</v>
      </c>
      <c r="I284" s="149">
        <f>MAX(0,$I$14*E283*Parameter!$C$6*Parameter!$C$5*Parameter!$C$7*Parameter!$C$8*Parameter!$C$9*Parameter!$C$19*F283)</f>
        <v>1017.0895219710478</v>
      </c>
      <c r="J284" s="150" t="s">
        <v>187</v>
      </c>
      <c r="V284" s="153"/>
      <c r="W284" s="107"/>
      <c r="X284" s="167"/>
    </row>
    <row r="285" spans="2:24">
      <c r="B285" s="164" t="s">
        <v>167</v>
      </c>
      <c r="C285" s="178">
        <v>43887</v>
      </c>
      <c r="D285" s="157">
        <f t="shared" si="49"/>
        <v>420</v>
      </c>
      <c r="E285" s="152">
        <v>2153</v>
      </c>
      <c r="F285" s="108">
        <f t="shared" si="48"/>
        <v>1.1506849315068493</v>
      </c>
      <c r="H285" s="142">
        <f t="shared" si="50"/>
        <v>43886</v>
      </c>
      <c r="I285" s="149">
        <f>MAX(0,$I$14*E284*Parameter!$C$6*Parameter!$C$5*Parameter!$C$7*Parameter!$C$8*Parameter!$C$9*Parameter!$C$19*F284)</f>
        <v>361.09541332875426</v>
      </c>
      <c r="J285" s="150" t="s">
        <v>187</v>
      </c>
      <c r="V285" s="153"/>
      <c r="W285" s="107"/>
      <c r="X285" s="167"/>
    </row>
    <row r="286" spans="2:24">
      <c r="B286" s="164" t="s">
        <v>167</v>
      </c>
      <c r="C286" s="178">
        <v>43888</v>
      </c>
      <c r="D286" s="157">
        <f t="shared" si="49"/>
        <v>421</v>
      </c>
      <c r="E286" s="152">
        <v>36</v>
      </c>
      <c r="F286" s="108">
        <f t="shared" si="48"/>
        <v>1.1534246575342466</v>
      </c>
      <c r="H286" s="142">
        <f t="shared" si="50"/>
        <v>43887</v>
      </c>
      <c r="I286" s="149">
        <f>MAX(0,$I$14*E285*Parameter!$C$6*Parameter!$C$5*Parameter!$C$7*Parameter!$C$8*Parameter!$C$9*Parameter!$C$19*F285)</f>
        <v>1495.7656171428143</v>
      </c>
      <c r="J286" s="150" t="s">
        <v>187</v>
      </c>
      <c r="V286" s="153"/>
      <c r="W286" s="107"/>
      <c r="X286" s="167"/>
    </row>
    <row r="287" spans="2:24">
      <c r="B287" s="164" t="s">
        <v>167</v>
      </c>
      <c r="C287" s="178">
        <v>43889</v>
      </c>
      <c r="D287" s="157">
        <f t="shared" si="49"/>
        <v>422</v>
      </c>
      <c r="E287" s="152">
        <v>2647</v>
      </c>
      <c r="F287" s="108">
        <f t="shared" si="48"/>
        <v>1.1561643835616437</v>
      </c>
      <c r="H287" s="142">
        <f t="shared" si="50"/>
        <v>43888</v>
      </c>
      <c r="I287" s="149">
        <f>MAX(0,$I$14*E286*Parameter!$C$6*Parameter!$C$5*Parameter!$C$7*Parameter!$C$8*Parameter!$C$9*Parameter!$C$19*F286)</f>
        <v>25.070028192573481</v>
      </c>
      <c r="J287" s="150" t="s">
        <v>187</v>
      </c>
      <c r="V287" s="153"/>
      <c r="W287" s="107"/>
      <c r="X287" s="167"/>
    </row>
    <row r="288" spans="2:24">
      <c r="B288" s="164" t="s">
        <v>167</v>
      </c>
      <c r="C288" s="178">
        <v>43890</v>
      </c>
      <c r="D288" s="157">
        <f t="shared" si="49"/>
        <v>423</v>
      </c>
      <c r="E288" s="152">
        <v>885</v>
      </c>
      <c r="F288" s="108">
        <f t="shared" si="48"/>
        <v>1.1589041095890411</v>
      </c>
      <c r="H288" s="142">
        <f t="shared" si="50"/>
        <v>43889</v>
      </c>
      <c r="I288" s="149">
        <f>MAX(0,$I$14*E287*Parameter!$C$6*Parameter!$C$5*Parameter!$C$7*Parameter!$C$8*Parameter!$C$9*Parameter!$C$19*F287)</f>
        <v>1847.721949859008</v>
      </c>
      <c r="J288" s="150" t="s">
        <v>187</v>
      </c>
      <c r="V288" s="153"/>
      <c r="W288" s="107"/>
      <c r="X288" s="167"/>
    </row>
    <row r="289" spans="2:24">
      <c r="B289" s="151" t="s">
        <v>167</v>
      </c>
      <c r="C289" s="248">
        <v>43891</v>
      </c>
      <c r="D289" s="157">
        <f>(C289+(365*2))-$C$3</f>
        <v>424</v>
      </c>
      <c r="E289" s="152">
        <v>301</v>
      </c>
      <c r="F289" s="108">
        <f>MIN($C$5/365, (D289/365))</f>
        <v>1.1616438356164382</v>
      </c>
      <c r="H289" s="142">
        <f t="shared" ref="H289:H290" si="51">C288</f>
        <v>43890</v>
      </c>
      <c r="I289" s="149">
        <f>MAX(0,$I$14*E288*Parameter!$C$6*Parameter!$C$5*Parameter!$C$7*Parameter!$C$8*Parameter!$C$9*Parameter!$C$19*F288)</f>
        <v>619.23267379459287</v>
      </c>
      <c r="J289" s="150" t="s">
        <v>187</v>
      </c>
      <c r="V289" s="153"/>
      <c r="W289" s="107"/>
      <c r="X289" s="167"/>
    </row>
    <row r="290" spans="2:24">
      <c r="B290" s="301" t="s">
        <v>176</v>
      </c>
      <c r="C290" s="294"/>
      <c r="D290" s="295"/>
      <c r="E290" s="299">
        <f>SUM(E265:E289)</f>
        <v>18000</v>
      </c>
      <c r="F290" s="291"/>
      <c r="H290" s="142">
        <f t="shared" si="51"/>
        <v>43891</v>
      </c>
      <c r="I290" s="149">
        <f>MAX(0,$I$14*E289*Parameter!$C$6*Parameter!$C$5*Parameter!$C$7*Parameter!$C$8*Parameter!$C$9*Parameter!$C$19*F289)</f>
        <v>211.10697268731846</v>
      </c>
      <c r="J290" s="150" t="s">
        <v>187</v>
      </c>
      <c r="X290" s="160"/>
    </row>
    <row r="291" spans="2:24" ht="15.75" thickBot="1">
      <c r="B291" s="302"/>
      <c r="C291" s="303"/>
      <c r="D291" s="304"/>
      <c r="E291" s="305"/>
      <c r="F291" s="306"/>
      <c r="G291" s="168"/>
      <c r="H291" s="169" t="s">
        <v>177</v>
      </c>
      <c r="I291" s="170">
        <f>SUM(I266:I290)</f>
        <v>12266.816403552017</v>
      </c>
      <c r="J291" s="171" t="s">
        <v>169</v>
      </c>
      <c r="K291" s="172"/>
      <c r="L291" s="172"/>
      <c r="M291" s="172"/>
      <c r="N291" s="172"/>
      <c r="O291" s="172"/>
      <c r="P291" s="172"/>
      <c r="Q291" s="172"/>
      <c r="R291" s="172"/>
      <c r="S291" s="172"/>
      <c r="T291" s="172"/>
      <c r="U291" s="172"/>
      <c r="V291" s="172"/>
      <c r="W291" s="172"/>
      <c r="X291" s="173"/>
    </row>
    <row r="292" spans="2:24" ht="15.75" thickBot="1"/>
    <row r="293" spans="2:24" ht="24" thickBot="1">
      <c r="B293" s="174" t="s">
        <v>33</v>
      </c>
      <c r="C293" s="158" t="s">
        <v>146</v>
      </c>
      <c r="D293" s="175">
        <f>I295+S295</f>
        <v>12260</v>
      </c>
      <c r="E293" s="176" t="s">
        <v>147</v>
      </c>
      <c r="F293" s="158" t="str">
        <f>X302</f>
        <v>Less than expected</v>
      </c>
      <c r="G293" s="177"/>
      <c r="H293" s="177"/>
      <c r="I293" s="175">
        <f>E324+O300</f>
        <v>18000</v>
      </c>
      <c r="J293" s="177" t="s">
        <v>148</v>
      </c>
      <c r="K293" s="177"/>
      <c r="L293" s="177"/>
      <c r="M293" s="186">
        <v>0</v>
      </c>
      <c r="N293" s="177" t="s">
        <v>149</v>
      </c>
      <c r="O293" s="177"/>
      <c r="P293" s="177"/>
      <c r="Q293" s="177"/>
      <c r="R293" s="177"/>
      <c r="S293" s="175">
        <f>I293-M293</f>
        <v>18000</v>
      </c>
      <c r="T293" s="177" t="s">
        <v>150</v>
      </c>
      <c r="U293" s="177"/>
      <c r="V293" s="177"/>
      <c r="W293" s="242">
        <f>S293*'MR Reference'!$C$79</f>
        <v>16560</v>
      </c>
      <c r="X293" s="241" t="s">
        <v>151</v>
      </c>
    </row>
    <row r="294" spans="2:24" ht="19.5" thickBot="1">
      <c r="B294" s="159"/>
      <c r="C294" s="14"/>
      <c r="D294" s="14"/>
      <c r="E294" s="15"/>
      <c r="F294" s="16"/>
      <c r="G294" s="14"/>
      <c r="X294" s="160"/>
    </row>
    <row r="295" spans="2:24" ht="24" thickBot="1">
      <c r="B295" s="67" t="s">
        <v>214</v>
      </c>
      <c r="C295" s="237" t="s">
        <v>153</v>
      </c>
      <c r="D295" s="69"/>
      <c r="E295" s="70"/>
      <c r="F295" s="68"/>
      <c r="G295" s="71"/>
      <c r="H295" s="68" t="s">
        <v>146</v>
      </c>
      <c r="I295" s="141">
        <f>ROUNDDOWN(I325,0)</f>
        <v>12260</v>
      </c>
      <c r="J295" s="72" t="s">
        <v>147</v>
      </c>
      <c r="L295" s="67" t="s">
        <v>215</v>
      </c>
      <c r="M295" s="237" t="s">
        <v>155</v>
      </c>
      <c r="N295" s="69"/>
      <c r="O295" s="70"/>
      <c r="P295" s="239"/>
      <c r="Q295" s="71"/>
      <c r="R295" s="68" t="s">
        <v>146</v>
      </c>
      <c r="S295" s="141">
        <f>ROUNDDOWN(S301,0)</f>
        <v>0</v>
      </c>
      <c r="T295" s="72" t="s">
        <v>147</v>
      </c>
      <c r="V295" s="288" t="s">
        <v>156</v>
      </c>
      <c r="W295" s="289"/>
      <c r="X295" s="290"/>
    </row>
    <row r="296" spans="2:24" ht="18.75">
      <c r="B296" s="159"/>
      <c r="C296" s="14"/>
      <c r="D296" s="14"/>
      <c r="E296" s="15"/>
      <c r="F296" s="16"/>
      <c r="G296" s="14"/>
      <c r="L296" s="11"/>
      <c r="M296" s="14"/>
      <c r="N296" s="14"/>
      <c r="O296" s="15"/>
      <c r="P296" s="16"/>
      <c r="Q296" s="14"/>
      <c r="X296" s="160"/>
    </row>
    <row r="297" spans="2:24" ht="18.75">
      <c r="B297" s="161" t="s">
        <v>157</v>
      </c>
      <c r="C297" s="14"/>
      <c r="D297" s="14"/>
      <c r="E297" s="15"/>
      <c r="F297" s="16"/>
      <c r="G297" s="14"/>
      <c r="H297" s="17" t="s">
        <v>158</v>
      </c>
      <c r="L297" s="17" t="s">
        <v>157</v>
      </c>
      <c r="M297" s="14"/>
      <c r="N297" s="14"/>
      <c r="O297" s="15"/>
      <c r="P297" s="16"/>
      <c r="Q297" s="14"/>
      <c r="R297" s="17" t="s">
        <v>158</v>
      </c>
      <c r="V297" s="17" t="s">
        <v>156</v>
      </c>
      <c r="X297" s="160"/>
    </row>
    <row r="298" spans="2:24" ht="23.25">
      <c r="B298" s="162" t="s">
        <v>216</v>
      </c>
      <c r="C298" s="146"/>
      <c r="D298" s="144" t="s">
        <v>160</v>
      </c>
      <c r="E298" s="147" t="s">
        <v>161</v>
      </c>
      <c r="F298" s="144" t="s">
        <v>162</v>
      </c>
      <c r="G298" s="18"/>
      <c r="H298" s="145" t="s">
        <v>214</v>
      </c>
      <c r="I298" s="144" t="s">
        <v>163</v>
      </c>
      <c r="J298" s="148" t="s">
        <v>164</v>
      </c>
      <c r="L298" s="143" t="s">
        <v>217</v>
      </c>
      <c r="M298" s="146"/>
      <c r="N298" s="144" t="s">
        <v>160</v>
      </c>
      <c r="O298" s="147" t="s">
        <v>161</v>
      </c>
      <c r="P298" s="144" t="s">
        <v>162</v>
      </c>
      <c r="Q298" s="18"/>
      <c r="R298" s="145" t="s">
        <v>215</v>
      </c>
      <c r="S298" s="144" t="s">
        <v>163</v>
      </c>
      <c r="T298" s="148" t="s">
        <v>164</v>
      </c>
      <c r="V298" s="143" t="s">
        <v>218</v>
      </c>
      <c r="W298" s="148" t="s">
        <v>166</v>
      </c>
      <c r="X298" s="163" t="s">
        <v>164</v>
      </c>
    </row>
    <row r="299" spans="2:24">
      <c r="B299" s="164" t="s">
        <v>167</v>
      </c>
      <c r="C299" s="178">
        <v>43866</v>
      </c>
      <c r="D299" s="157">
        <f>(C299+(365*2))-$C$3</f>
        <v>399</v>
      </c>
      <c r="E299" s="152">
        <v>14</v>
      </c>
      <c r="F299" s="108">
        <f t="shared" ref="F299:F323" si="52">MIN($C$5/365, (D299/365))</f>
        <v>1.0931506849315069</v>
      </c>
      <c r="H299" s="144" t="s">
        <v>168</v>
      </c>
      <c r="I299" s="147">
        <f>Parameter!$C$18*(Parameter!$C$17/Parameter!$C$4-1)</f>
        <v>1.9310126823253633</v>
      </c>
      <c r="J299" s="144" t="s">
        <v>169</v>
      </c>
      <c r="L299" s="151" t="s">
        <v>167</v>
      </c>
      <c r="M299" s="277" t="s">
        <v>213</v>
      </c>
      <c r="N299" s="248" t="s">
        <v>213</v>
      </c>
      <c r="O299" s="152">
        <v>0</v>
      </c>
      <c r="P299" s="108" t="s">
        <v>213</v>
      </c>
      <c r="Q299" s="11"/>
      <c r="R299" s="144" t="s">
        <v>168</v>
      </c>
      <c r="S299" s="147">
        <f>Parameter!$C$18*(Parameter!$C$17/Parameter!$C$4-1)</f>
        <v>1.9310126823253633</v>
      </c>
      <c r="T299" s="144" t="s">
        <v>169</v>
      </c>
      <c r="V299" s="203" t="s">
        <v>170</v>
      </c>
      <c r="W299" s="204">
        <v>44394</v>
      </c>
      <c r="X299" s="205" t="s">
        <v>171</v>
      </c>
    </row>
    <row r="300" spans="2:24">
      <c r="B300" s="164" t="s">
        <v>167</v>
      </c>
      <c r="C300" s="178">
        <v>43867</v>
      </c>
      <c r="D300" s="157">
        <f t="shared" ref="D300:D323" si="53">(C300+(365*2))-$C$3</f>
        <v>400</v>
      </c>
      <c r="E300" s="152">
        <v>683</v>
      </c>
      <c r="F300" s="108">
        <f t="shared" si="52"/>
        <v>1.095890410958904</v>
      </c>
      <c r="H300" s="142">
        <f t="shared" ref="H300:H323" si="54">C299</f>
        <v>43866</v>
      </c>
      <c r="I300" s="149">
        <f>MAX(0,$I$14*E299*Parameter!$C$6*Parameter!$C$5*Parameter!$C$7*Parameter!$C$8*Parameter!$C$9*Parameter!$C$19*F299)</f>
        <v>9.2399826790522237</v>
      </c>
      <c r="J300" s="150" t="s">
        <v>187</v>
      </c>
      <c r="L300" s="285" t="s">
        <v>176</v>
      </c>
      <c r="M300" s="285"/>
      <c r="N300" s="285"/>
      <c r="O300" s="286">
        <f>SUM(O299)</f>
        <v>0</v>
      </c>
      <c r="P300" s="287"/>
      <c r="Q300" s="11"/>
      <c r="R300" s="262" t="str">
        <f>M299</f>
        <v>N/A</v>
      </c>
      <c r="S300" s="263">
        <v>0</v>
      </c>
      <c r="T300" s="150" t="s">
        <v>169</v>
      </c>
      <c r="V300" s="151" t="s">
        <v>172</v>
      </c>
      <c r="W300" s="152">
        <f>(W299/365)*$C$5</f>
        <v>62759.736986301366</v>
      </c>
      <c r="X300" s="165" t="s">
        <v>173</v>
      </c>
    </row>
    <row r="301" spans="2:24">
      <c r="B301" s="164" t="s">
        <v>167</v>
      </c>
      <c r="C301" s="178">
        <v>43868</v>
      </c>
      <c r="D301" s="157">
        <f t="shared" si="53"/>
        <v>401</v>
      </c>
      <c r="E301" s="152">
        <v>813</v>
      </c>
      <c r="F301" s="108">
        <f t="shared" si="52"/>
        <v>1.0986301369863014</v>
      </c>
      <c r="H301" s="142">
        <f t="shared" si="54"/>
        <v>43867</v>
      </c>
      <c r="I301" s="149">
        <f>MAX(0,$I$14*E300*Parameter!$C$6*Parameter!$C$5*Parameter!$C$7*Parameter!$C$8*Parameter!$C$9*Parameter!$C$19*F300)</f>
        <v>451.90892730344916</v>
      </c>
      <c r="J301" s="150" t="s">
        <v>187</v>
      </c>
      <c r="L301" s="285"/>
      <c r="M301" s="285"/>
      <c r="N301" s="285"/>
      <c r="O301" s="286"/>
      <c r="P301" s="287"/>
      <c r="Q301" s="11"/>
      <c r="R301" s="144" t="s">
        <v>177</v>
      </c>
      <c r="S301" s="238">
        <f>SUM(S300)</f>
        <v>0</v>
      </c>
      <c r="T301" s="150" t="s">
        <v>169</v>
      </c>
      <c r="V301" s="151" t="s">
        <v>174</v>
      </c>
      <c r="W301" s="154">
        <f>D293</f>
        <v>12260</v>
      </c>
      <c r="X301" s="165" t="s">
        <v>173</v>
      </c>
    </row>
    <row r="302" spans="2:24">
      <c r="B302" s="164" t="s">
        <v>167</v>
      </c>
      <c r="C302" s="178">
        <v>43869</v>
      </c>
      <c r="D302" s="157">
        <f t="shared" si="53"/>
        <v>402</v>
      </c>
      <c r="E302" s="152">
        <v>1488</v>
      </c>
      <c r="F302" s="108">
        <f t="shared" si="52"/>
        <v>1.1013698630136985</v>
      </c>
      <c r="H302" s="142">
        <f t="shared" si="54"/>
        <v>43868</v>
      </c>
      <c r="I302" s="149">
        <f>MAX(0,$I$14*E301*Parameter!$C$6*Parameter!$C$5*Parameter!$C$7*Parameter!$C$8*Parameter!$C$9*Parameter!$C$19*F301)</f>
        <v>539.26861316610325</v>
      </c>
      <c r="J302" s="150" t="s">
        <v>187</v>
      </c>
      <c r="V302" s="155" t="s">
        <v>175</v>
      </c>
      <c r="W302" s="156">
        <f>(W300-W301)/W300</f>
        <v>0.80465182633451759</v>
      </c>
      <c r="X302" s="166" t="str">
        <f>IF(W302&lt;100%,"Less than expected","More than expected")</f>
        <v>Less than expected</v>
      </c>
    </row>
    <row r="303" spans="2:24">
      <c r="B303" s="164" t="s">
        <v>167</v>
      </c>
      <c r="C303" s="178">
        <v>43870</v>
      </c>
      <c r="D303" s="157">
        <f t="shared" si="53"/>
        <v>403</v>
      </c>
      <c r="E303" s="152">
        <v>447</v>
      </c>
      <c r="F303" s="108">
        <f t="shared" si="52"/>
        <v>1.1041095890410959</v>
      </c>
      <c r="H303" s="142">
        <f t="shared" si="54"/>
        <v>43869</v>
      </c>
      <c r="I303" s="149">
        <f>MAX(0,$I$14*E302*Parameter!$C$6*Parameter!$C$5*Parameter!$C$7*Parameter!$C$8*Parameter!$C$9*Parameter!$C$19*F302)</f>
        <v>989.46220533919472</v>
      </c>
      <c r="J303" s="150" t="s">
        <v>187</v>
      </c>
      <c r="V303" s="153"/>
      <c r="W303" s="107"/>
      <c r="X303" s="167"/>
    </row>
    <row r="304" spans="2:24">
      <c r="B304" s="164" t="s">
        <v>167</v>
      </c>
      <c r="C304" s="178">
        <v>43871</v>
      </c>
      <c r="D304" s="157">
        <f t="shared" si="53"/>
        <v>404</v>
      </c>
      <c r="E304" s="152">
        <v>179</v>
      </c>
      <c r="F304" s="108">
        <f t="shared" si="52"/>
        <v>1.106849315068493</v>
      </c>
      <c r="H304" s="142">
        <f t="shared" si="54"/>
        <v>43870</v>
      </c>
      <c r="I304" s="149">
        <f>MAX(0,$I$14*E303*Parameter!$C$6*Parameter!$C$5*Parameter!$C$7*Parameter!$C$8*Parameter!$C$9*Parameter!$C$19*F303)</f>
        <v>297.97703540765241</v>
      </c>
      <c r="J304" s="150" t="s">
        <v>187</v>
      </c>
      <c r="V304" s="153"/>
      <c r="W304" s="107"/>
      <c r="X304" s="167"/>
    </row>
    <row r="305" spans="2:24">
      <c r="B305" s="164" t="s">
        <v>167</v>
      </c>
      <c r="C305" s="178">
        <v>43872</v>
      </c>
      <c r="D305" s="157">
        <f t="shared" si="53"/>
        <v>405</v>
      </c>
      <c r="E305" s="152">
        <v>967</v>
      </c>
      <c r="F305" s="108">
        <f t="shared" si="52"/>
        <v>1.1095890410958904</v>
      </c>
      <c r="H305" s="142">
        <f t="shared" si="54"/>
        <v>43871</v>
      </c>
      <c r="I305" s="149">
        <f>MAX(0,$I$14*E304*Parameter!$C$6*Parameter!$C$5*Parameter!$C$7*Parameter!$C$8*Parameter!$C$9*Parameter!$C$19*F304)</f>
        <v>119.62022689193351</v>
      </c>
      <c r="J305" s="150" t="s">
        <v>187</v>
      </c>
      <c r="V305" s="153"/>
      <c r="W305" s="107"/>
      <c r="X305" s="167"/>
    </row>
    <row r="306" spans="2:24">
      <c r="B306" s="164" t="s">
        <v>167</v>
      </c>
      <c r="C306" s="178">
        <v>43873</v>
      </c>
      <c r="D306" s="157">
        <f t="shared" si="53"/>
        <v>406</v>
      </c>
      <c r="E306" s="152">
        <v>755</v>
      </c>
      <c r="F306" s="108">
        <f t="shared" si="52"/>
        <v>1.1123287671232878</v>
      </c>
      <c r="H306" s="142">
        <f t="shared" si="54"/>
        <v>43872</v>
      </c>
      <c r="I306" s="149">
        <f>MAX(0,$I$14*E305*Parameter!$C$6*Parameter!$C$5*Parameter!$C$7*Parameter!$C$8*Parameter!$C$9*Parameter!$C$19*F305)</f>
        <v>647.8160788597595</v>
      </c>
      <c r="J306" s="150" t="s">
        <v>187</v>
      </c>
      <c r="V306" s="153"/>
      <c r="W306" s="107"/>
      <c r="X306" s="167"/>
    </row>
    <row r="307" spans="2:24">
      <c r="B307" s="164" t="s">
        <v>167</v>
      </c>
      <c r="C307" s="178">
        <v>43874</v>
      </c>
      <c r="D307" s="157">
        <f t="shared" si="53"/>
        <v>407</v>
      </c>
      <c r="E307" s="152">
        <v>927</v>
      </c>
      <c r="F307" s="108">
        <f t="shared" si="52"/>
        <v>1.1150684931506849</v>
      </c>
      <c r="H307" s="142">
        <f t="shared" si="54"/>
        <v>43873</v>
      </c>
      <c r="I307" s="149">
        <f>MAX(0,$I$14*E306*Parameter!$C$6*Parameter!$C$5*Parameter!$C$7*Parameter!$C$8*Parameter!$C$9*Parameter!$C$19*F306)</f>
        <v>507.04115478157507</v>
      </c>
      <c r="J307" s="150" t="s">
        <v>187</v>
      </c>
      <c r="V307" s="153"/>
      <c r="W307" s="107"/>
      <c r="X307" s="167"/>
    </row>
    <row r="308" spans="2:24">
      <c r="B308" s="164" t="s">
        <v>167</v>
      </c>
      <c r="C308" s="178">
        <v>43875</v>
      </c>
      <c r="D308" s="157">
        <f t="shared" si="53"/>
        <v>408</v>
      </c>
      <c r="E308" s="152">
        <v>739</v>
      </c>
      <c r="F308" s="108">
        <f t="shared" si="52"/>
        <v>1.1178082191780823</v>
      </c>
      <c r="H308" s="142">
        <f t="shared" si="54"/>
        <v>43874</v>
      </c>
      <c r="I308" s="149">
        <f>MAX(0,$I$14*E307*Parameter!$C$6*Parameter!$C$5*Parameter!$C$7*Parameter!$C$8*Parameter!$C$9*Parameter!$C$19*F307)</f>
        <v>624.08589777961583</v>
      </c>
      <c r="J308" s="150" t="s">
        <v>187</v>
      </c>
      <c r="V308" s="153"/>
      <c r="W308" s="107"/>
      <c r="X308" s="167"/>
    </row>
    <row r="309" spans="2:24">
      <c r="B309" s="164" t="s">
        <v>167</v>
      </c>
      <c r="C309" s="178">
        <v>43876</v>
      </c>
      <c r="D309" s="157">
        <f t="shared" si="53"/>
        <v>409</v>
      </c>
      <c r="E309" s="152">
        <v>432</v>
      </c>
      <c r="F309" s="108">
        <f t="shared" si="52"/>
        <v>1.1205479452054794</v>
      </c>
      <c r="H309" s="142">
        <f t="shared" si="54"/>
        <v>43875</v>
      </c>
      <c r="I309" s="149">
        <f>MAX(0,$I$14*E308*Parameter!$C$6*Parameter!$C$5*Parameter!$C$7*Parameter!$C$8*Parameter!$C$9*Parameter!$C$19*F308)</f>
        <v>498.74071921346109</v>
      </c>
      <c r="J309" s="150" t="s">
        <v>187</v>
      </c>
      <c r="V309" s="153"/>
      <c r="W309" s="107"/>
      <c r="X309" s="167"/>
    </row>
    <row r="310" spans="2:24">
      <c r="B310" s="164" t="s">
        <v>167</v>
      </c>
      <c r="C310" s="178">
        <v>43877</v>
      </c>
      <c r="D310" s="157">
        <f t="shared" si="53"/>
        <v>410</v>
      </c>
      <c r="E310" s="152">
        <v>456</v>
      </c>
      <c r="F310" s="108">
        <f t="shared" si="52"/>
        <v>1.1232876712328768</v>
      </c>
      <c r="H310" s="142">
        <f t="shared" si="54"/>
        <v>43876</v>
      </c>
      <c r="I310" s="149">
        <f>MAX(0,$I$14*E309*Parameter!$C$6*Parameter!$C$5*Parameter!$C$7*Parameter!$C$8*Parameter!$C$9*Parameter!$C$19*F309)</f>
        <v>292.26531679133177</v>
      </c>
      <c r="J310" s="150" t="s">
        <v>187</v>
      </c>
      <c r="V310" s="153"/>
      <c r="W310" s="107"/>
      <c r="X310" s="167"/>
    </row>
    <row r="311" spans="2:24">
      <c r="B311" s="164" t="s">
        <v>167</v>
      </c>
      <c r="C311" s="178">
        <v>43878</v>
      </c>
      <c r="D311" s="157">
        <f t="shared" si="53"/>
        <v>411</v>
      </c>
      <c r="E311" s="152">
        <v>405</v>
      </c>
      <c r="F311" s="108">
        <f t="shared" si="52"/>
        <v>1.1260273972602739</v>
      </c>
      <c r="H311" s="142">
        <f t="shared" si="54"/>
        <v>43877</v>
      </c>
      <c r="I311" s="149">
        <f>MAX(0,$I$14*E310*Parameter!$C$6*Parameter!$C$5*Parameter!$C$7*Parameter!$C$8*Parameter!$C$9*Parameter!$C$19*F310)</f>
        <v>309.25656313562547</v>
      </c>
      <c r="J311" s="150" t="s">
        <v>187</v>
      </c>
      <c r="V311" s="153"/>
      <c r="W311" s="107"/>
      <c r="X311" s="167"/>
    </row>
    <row r="312" spans="2:24">
      <c r="B312" s="164" t="s">
        <v>167</v>
      </c>
      <c r="C312" s="178">
        <v>43879</v>
      </c>
      <c r="D312" s="157">
        <f t="shared" si="53"/>
        <v>412</v>
      </c>
      <c r="E312" s="152">
        <v>773</v>
      </c>
      <c r="F312" s="108">
        <f t="shared" si="52"/>
        <v>1.1287671232876713</v>
      </c>
      <c r="H312" s="142">
        <f t="shared" si="54"/>
        <v>43878</v>
      </c>
      <c r="I312" s="149">
        <f>MAX(0,$I$14*E311*Parameter!$C$6*Parameter!$C$5*Parameter!$C$7*Parameter!$C$8*Parameter!$C$9*Parameter!$C$19*F311)</f>
        <v>275.33858160430316</v>
      </c>
      <c r="J312" s="150" t="s">
        <v>187</v>
      </c>
      <c r="V312" s="153"/>
      <c r="W312" s="107"/>
      <c r="X312" s="167"/>
    </row>
    <row r="313" spans="2:24">
      <c r="B313" s="164" t="s">
        <v>167</v>
      </c>
      <c r="C313" s="178">
        <v>43880</v>
      </c>
      <c r="D313" s="157">
        <f t="shared" si="53"/>
        <v>413</v>
      </c>
      <c r="E313" s="152">
        <v>1533</v>
      </c>
      <c r="F313" s="108">
        <f t="shared" si="52"/>
        <v>1.1315068493150684</v>
      </c>
      <c r="H313" s="142">
        <f t="shared" si="54"/>
        <v>43879</v>
      </c>
      <c r="I313" s="149">
        <f>MAX(0,$I$14*E312*Parameter!$C$6*Parameter!$C$5*Parameter!$C$7*Parameter!$C$8*Parameter!$C$9*Parameter!$C$19*F312)</f>
        <v>526.80141849155666</v>
      </c>
      <c r="J313" s="150" t="s">
        <v>187</v>
      </c>
      <c r="V313" s="153"/>
      <c r="W313" s="107"/>
      <c r="X313" s="167"/>
    </row>
    <row r="314" spans="2:24">
      <c r="B314" s="164" t="s">
        <v>167</v>
      </c>
      <c r="C314" s="178">
        <v>43881</v>
      </c>
      <c r="D314" s="157">
        <f t="shared" si="53"/>
        <v>414</v>
      </c>
      <c r="E314" s="152">
        <v>535</v>
      </c>
      <c r="F314" s="108">
        <f t="shared" si="52"/>
        <v>1.1342465753424658</v>
      </c>
      <c r="H314" s="142">
        <f t="shared" si="54"/>
        <v>43880</v>
      </c>
      <c r="I314" s="149">
        <f>MAX(0,$I$14*E313*Parameter!$C$6*Parameter!$C$5*Parameter!$C$7*Parameter!$C$8*Parameter!$C$9*Parameter!$C$19*F313)</f>
        <v>1047.2790894388925</v>
      </c>
      <c r="J314" s="150" t="s">
        <v>187</v>
      </c>
      <c r="V314" s="153"/>
      <c r="W314" s="107"/>
      <c r="X314" s="167"/>
    </row>
    <row r="315" spans="2:24">
      <c r="B315" s="164" t="s">
        <v>167</v>
      </c>
      <c r="C315" s="178">
        <v>43882</v>
      </c>
      <c r="D315" s="157">
        <f t="shared" si="53"/>
        <v>415</v>
      </c>
      <c r="E315" s="152">
        <v>381</v>
      </c>
      <c r="F315" s="108">
        <f t="shared" si="52"/>
        <v>1.1369863013698631</v>
      </c>
      <c r="H315" s="142">
        <f t="shared" si="54"/>
        <v>43881</v>
      </c>
      <c r="I315" s="149">
        <f>MAX(0,$I$14*E314*Parameter!$C$6*Parameter!$C$5*Parameter!$C$7*Parameter!$C$8*Parameter!$C$9*Parameter!$C$19*F314)</f>
        <v>366.37374929883231</v>
      </c>
      <c r="J315" s="150" t="s">
        <v>187</v>
      </c>
      <c r="V315" s="153"/>
      <c r="W315" s="107"/>
      <c r="X315" s="167"/>
    </row>
    <row r="316" spans="2:24">
      <c r="B316" s="164" t="s">
        <v>167</v>
      </c>
      <c r="C316" s="178">
        <v>43883</v>
      </c>
      <c r="D316" s="157">
        <f t="shared" si="53"/>
        <v>416</v>
      </c>
      <c r="E316" s="152">
        <v>465</v>
      </c>
      <c r="F316" s="108">
        <f t="shared" si="52"/>
        <v>1.1397260273972603</v>
      </c>
      <c r="H316" s="142">
        <f t="shared" si="54"/>
        <v>43882</v>
      </c>
      <c r="I316" s="149">
        <f>MAX(0,$I$14*E315*Parameter!$C$6*Parameter!$C$5*Parameter!$C$7*Parameter!$C$8*Parameter!$C$9*Parameter!$C$19*F315)</f>
        <v>261.54311874299003</v>
      </c>
      <c r="J316" s="150" t="s">
        <v>187</v>
      </c>
      <c r="V316" s="153"/>
      <c r="W316" s="107"/>
      <c r="X316" s="167"/>
    </row>
    <row r="317" spans="2:24">
      <c r="B317" s="164" t="s">
        <v>167</v>
      </c>
      <c r="C317" s="178">
        <v>43884</v>
      </c>
      <c r="D317" s="157">
        <f t="shared" si="53"/>
        <v>417</v>
      </c>
      <c r="E317" s="152">
        <v>326</v>
      </c>
      <c r="F317" s="108">
        <f t="shared" si="52"/>
        <v>1.1424657534246576</v>
      </c>
      <c r="H317" s="142">
        <f t="shared" si="54"/>
        <v>43883</v>
      </c>
      <c r="I317" s="149">
        <f>MAX(0,$I$14*E316*Parameter!$C$6*Parameter!$C$5*Parameter!$C$7*Parameter!$C$8*Parameter!$C$9*Parameter!$C$19*F316)</f>
        <v>319.97534003506303</v>
      </c>
      <c r="J317" s="150" t="s">
        <v>187</v>
      </c>
      <c r="V317" s="153"/>
      <c r="W317" s="107"/>
      <c r="X317" s="167"/>
    </row>
    <row r="318" spans="2:24">
      <c r="B318" s="164" t="s">
        <v>167</v>
      </c>
      <c r="C318" s="178">
        <v>43885</v>
      </c>
      <c r="D318" s="157">
        <f t="shared" si="53"/>
        <v>418</v>
      </c>
      <c r="E318" s="152">
        <v>603</v>
      </c>
      <c r="F318" s="108">
        <f t="shared" si="52"/>
        <v>1.1452054794520548</v>
      </c>
      <c r="H318" s="142">
        <f t="shared" si="54"/>
        <v>43884</v>
      </c>
      <c r="I318" s="149">
        <f>MAX(0,$I$14*E317*Parameter!$C$6*Parameter!$C$5*Parameter!$C$7*Parameter!$C$8*Parameter!$C$9*Parameter!$C$19*F317)</f>
        <v>224.86604463940517</v>
      </c>
      <c r="J318" s="150" t="s">
        <v>187</v>
      </c>
      <c r="V318" s="153"/>
      <c r="W318" s="107"/>
      <c r="X318" s="167"/>
    </row>
    <row r="319" spans="2:24">
      <c r="B319" s="164" t="s">
        <v>167</v>
      </c>
      <c r="C319" s="178">
        <v>43886</v>
      </c>
      <c r="D319" s="157">
        <f t="shared" si="53"/>
        <v>419</v>
      </c>
      <c r="E319" s="152">
        <v>1570</v>
      </c>
      <c r="F319" s="108">
        <f t="shared" si="52"/>
        <v>1.1479452054794521</v>
      </c>
      <c r="H319" s="142">
        <f t="shared" si="54"/>
        <v>43885</v>
      </c>
      <c r="I319" s="149">
        <f>MAX(0,$I$14*E318*Parameter!$C$6*Parameter!$C$5*Parameter!$C$7*Parameter!$C$8*Parameter!$C$9*Parameter!$C$19*F318)</f>
        <v>416.93064700784618</v>
      </c>
      <c r="J319" s="150" t="s">
        <v>187</v>
      </c>
      <c r="V319" s="153"/>
      <c r="W319" s="107"/>
      <c r="X319" s="167"/>
    </row>
    <row r="320" spans="2:24">
      <c r="B320" s="164" t="s">
        <v>167</v>
      </c>
      <c r="C320" s="178">
        <v>43887</v>
      </c>
      <c r="D320" s="157">
        <f t="shared" si="53"/>
        <v>420</v>
      </c>
      <c r="E320" s="152">
        <v>1058</v>
      </c>
      <c r="F320" s="108">
        <f t="shared" si="52"/>
        <v>1.1506849315068493</v>
      </c>
      <c r="H320" s="142">
        <f t="shared" si="54"/>
        <v>43886</v>
      </c>
      <c r="I320" s="149">
        <f>MAX(0,$I$14*E319*Parameter!$C$6*Parameter!$C$5*Parameter!$C$7*Parameter!$C$8*Parameter!$C$9*Parameter!$C$19*F319)</f>
        <v>1088.1378098390483</v>
      </c>
      <c r="J320" s="150" t="s">
        <v>187</v>
      </c>
      <c r="V320" s="153"/>
      <c r="W320" s="107"/>
      <c r="X320" s="167"/>
    </row>
    <row r="321" spans="2:24">
      <c r="B321" s="164" t="s">
        <v>167</v>
      </c>
      <c r="C321" s="178">
        <v>43888</v>
      </c>
      <c r="D321" s="157">
        <f t="shared" si="53"/>
        <v>421</v>
      </c>
      <c r="E321" s="152">
        <v>603</v>
      </c>
      <c r="F321" s="108">
        <f t="shared" si="52"/>
        <v>1.1534246575342466</v>
      </c>
      <c r="H321" s="142">
        <f t="shared" si="54"/>
        <v>43887</v>
      </c>
      <c r="I321" s="149">
        <f>MAX(0,$I$14*E320*Parameter!$C$6*Parameter!$C$5*Parameter!$C$7*Parameter!$C$8*Parameter!$C$9*Parameter!$C$19*F320)</f>
        <v>735.03020108550743</v>
      </c>
      <c r="J321" s="150" t="s">
        <v>187</v>
      </c>
      <c r="V321" s="153"/>
      <c r="W321" s="107"/>
      <c r="X321" s="167"/>
    </row>
    <row r="322" spans="2:24">
      <c r="B322" s="164" t="s">
        <v>167</v>
      </c>
      <c r="C322" s="178">
        <v>43889</v>
      </c>
      <c r="D322" s="157">
        <f t="shared" si="53"/>
        <v>422</v>
      </c>
      <c r="E322" s="152">
        <v>1056</v>
      </c>
      <c r="F322" s="108">
        <f t="shared" si="52"/>
        <v>1.1561643835616437</v>
      </c>
      <c r="H322" s="142">
        <f t="shared" si="54"/>
        <v>43888</v>
      </c>
      <c r="I322" s="149">
        <f>MAX(0,$I$14*E321*Parameter!$C$6*Parameter!$C$5*Parameter!$C$7*Parameter!$C$8*Parameter!$C$9*Parameter!$C$19*F321)</f>
        <v>419.92297222560586</v>
      </c>
      <c r="J322" s="150" t="s">
        <v>187</v>
      </c>
      <c r="V322" s="153"/>
      <c r="W322" s="107"/>
      <c r="X322" s="167"/>
    </row>
    <row r="323" spans="2:24">
      <c r="B323" s="164" t="s">
        <v>167</v>
      </c>
      <c r="C323" s="178">
        <v>43890</v>
      </c>
      <c r="D323" s="157">
        <f t="shared" si="53"/>
        <v>423</v>
      </c>
      <c r="E323" s="152">
        <v>792</v>
      </c>
      <c r="F323" s="108">
        <f t="shared" si="52"/>
        <v>1.1589041095890411</v>
      </c>
      <c r="H323" s="142">
        <f t="shared" si="54"/>
        <v>43889</v>
      </c>
      <c r="I323" s="149">
        <f>MAX(0,$I$14*E322*Parameter!$C$6*Parameter!$C$5*Parameter!$C$7*Parameter!$C$8*Parameter!$C$9*Parameter!$C$19*F322)</f>
        <v>737.13425729169342</v>
      </c>
      <c r="J323" s="150" t="s">
        <v>187</v>
      </c>
      <c r="V323" s="153"/>
      <c r="W323" s="107"/>
      <c r="X323" s="167"/>
    </row>
    <row r="324" spans="2:24">
      <c r="B324" s="301" t="s">
        <v>176</v>
      </c>
      <c r="C324" s="294"/>
      <c r="D324" s="295"/>
      <c r="E324" s="299">
        <f>SUM(E299:E323)</f>
        <v>18000</v>
      </c>
      <c r="F324" s="291"/>
      <c r="H324" s="142">
        <f t="shared" ref="H324" si="55">C323</f>
        <v>43890</v>
      </c>
      <c r="I324" s="149">
        <f>MAX(0,$I$14*E323*Parameter!$C$6*Parameter!$C$5*Parameter!$C$7*Parameter!$C$8*Parameter!$C$9*Parameter!$C$19*F323)</f>
        <v>554.16076570092366</v>
      </c>
      <c r="J324" s="150" t="s">
        <v>187</v>
      </c>
      <c r="X324" s="160"/>
    </row>
    <row r="325" spans="2:24" ht="15.75" thickBot="1">
      <c r="B325" s="302"/>
      <c r="C325" s="303"/>
      <c r="D325" s="304"/>
      <c r="E325" s="305"/>
      <c r="F325" s="306"/>
      <c r="G325" s="168"/>
      <c r="H325" s="169" t="s">
        <v>177</v>
      </c>
      <c r="I325" s="170">
        <f>SUM(I300:I324)</f>
        <v>12260.176716750422</v>
      </c>
      <c r="J325" s="171" t="s">
        <v>169</v>
      </c>
      <c r="K325" s="172"/>
      <c r="L325" s="172"/>
      <c r="M325" s="172"/>
      <c r="N325" s="172"/>
      <c r="O325" s="172"/>
      <c r="P325" s="172"/>
      <c r="Q325" s="172"/>
      <c r="R325" s="172"/>
      <c r="S325" s="172"/>
      <c r="T325" s="172"/>
      <c r="U325" s="172"/>
      <c r="V325" s="172"/>
      <c r="W325" s="172"/>
      <c r="X325" s="173"/>
    </row>
    <row r="326" spans="2:24" ht="15.75" thickBot="1"/>
    <row r="327" spans="2:24" ht="24" thickBot="1">
      <c r="B327" s="174" t="s">
        <v>35</v>
      </c>
      <c r="C327" s="158" t="s">
        <v>146</v>
      </c>
      <c r="D327" s="175">
        <f>I329+S329</f>
        <v>12376</v>
      </c>
      <c r="E327" s="176" t="s">
        <v>147</v>
      </c>
      <c r="F327" s="158" t="str">
        <f>X336</f>
        <v>Less than expected</v>
      </c>
      <c r="G327" s="177"/>
      <c r="H327" s="177"/>
      <c r="I327" s="175">
        <f>E360+O334</f>
        <v>18000</v>
      </c>
      <c r="J327" s="177" t="s">
        <v>148</v>
      </c>
      <c r="K327" s="177"/>
      <c r="L327" s="177"/>
      <c r="M327" s="186">
        <v>0</v>
      </c>
      <c r="N327" s="177" t="s">
        <v>149</v>
      </c>
      <c r="O327" s="177"/>
      <c r="P327" s="177"/>
      <c r="Q327" s="177"/>
      <c r="R327" s="177"/>
      <c r="S327" s="175">
        <f>I327-M327</f>
        <v>18000</v>
      </c>
      <c r="T327" s="177" t="s">
        <v>150</v>
      </c>
      <c r="U327" s="177"/>
      <c r="V327" s="177"/>
      <c r="W327" s="242">
        <f>S327*'MR Reference'!$C$79</f>
        <v>16560</v>
      </c>
      <c r="X327" s="241" t="s">
        <v>151</v>
      </c>
    </row>
    <row r="328" spans="2:24" ht="19.5" thickBot="1">
      <c r="B328" s="159"/>
      <c r="C328" s="14"/>
      <c r="D328" s="14"/>
      <c r="E328" s="15"/>
      <c r="F328" s="16"/>
      <c r="G328" s="14"/>
      <c r="X328" s="160"/>
    </row>
    <row r="329" spans="2:24" ht="24" thickBot="1">
      <c r="B329" s="67" t="s">
        <v>219</v>
      </c>
      <c r="C329" s="237" t="s">
        <v>153</v>
      </c>
      <c r="D329" s="69"/>
      <c r="E329" s="70"/>
      <c r="F329" s="68"/>
      <c r="G329" s="71"/>
      <c r="H329" s="68" t="s">
        <v>146</v>
      </c>
      <c r="I329" s="141">
        <f>ROUNDDOWN(I361,0)</f>
        <v>12376</v>
      </c>
      <c r="J329" s="72" t="s">
        <v>147</v>
      </c>
      <c r="L329" s="67" t="s">
        <v>220</v>
      </c>
      <c r="M329" s="237" t="s">
        <v>155</v>
      </c>
      <c r="N329" s="69"/>
      <c r="O329" s="70"/>
      <c r="P329" s="239"/>
      <c r="Q329" s="71"/>
      <c r="R329" s="68" t="s">
        <v>146</v>
      </c>
      <c r="S329" s="141">
        <f>ROUNDDOWN(S335,0)</f>
        <v>0</v>
      </c>
      <c r="T329" s="72" t="s">
        <v>147</v>
      </c>
      <c r="V329" s="288" t="s">
        <v>156</v>
      </c>
      <c r="W329" s="289"/>
      <c r="X329" s="290"/>
    </row>
    <row r="330" spans="2:24" ht="18.75">
      <c r="B330" s="159"/>
      <c r="C330" s="14"/>
      <c r="D330" s="14"/>
      <c r="E330" s="15"/>
      <c r="F330" s="16"/>
      <c r="G330" s="14"/>
      <c r="L330" s="11"/>
      <c r="M330" s="14"/>
      <c r="N330" s="14"/>
      <c r="O330" s="15"/>
      <c r="P330" s="16"/>
      <c r="Q330" s="14"/>
      <c r="X330" s="160"/>
    </row>
    <row r="331" spans="2:24" ht="18.75">
      <c r="B331" s="161" t="s">
        <v>157</v>
      </c>
      <c r="C331" s="14"/>
      <c r="D331" s="14"/>
      <c r="E331" s="15"/>
      <c r="F331" s="16"/>
      <c r="G331" s="14"/>
      <c r="H331" s="17" t="s">
        <v>158</v>
      </c>
      <c r="L331" s="17" t="s">
        <v>157</v>
      </c>
      <c r="M331" s="14"/>
      <c r="N331" s="14"/>
      <c r="O331" s="15"/>
      <c r="P331" s="16"/>
      <c r="Q331" s="14"/>
      <c r="R331" s="17" t="s">
        <v>158</v>
      </c>
      <c r="V331" s="17" t="s">
        <v>156</v>
      </c>
      <c r="X331" s="160"/>
    </row>
    <row r="332" spans="2:24" ht="23.25">
      <c r="B332" s="162" t="s">
        <v>221</v>
      </c>
      <c r="C332" s="146"/>
      <c r="D332" s="144" t="s">
        <v>160</v>
      </c>
      <c r="E332" s="147" t="s">
        <v>161</v>
      </c>
      <c r="F332" s="144" t="s">
        <v>162</v>
      </c>
      <c r="G332" s="18"/>
      <c r="H332" s="145" t="s">
        <v>219</v>
      </c>
      <c r="I332" s="144" t="s">
        <v>163</v>
      </c>
      <c r="J332" s="148" t="s">
        <v>164</v>
      </c>
      <c r="L332" s="143" t="s">
        <v>222</v>
      </c>
      <c r="M332" s="146"/>
      <c r="N332" s="144" t="s">
        <v>160</v>
      </c>
      <c r="O332" s="147" t="s">
        <v>161</v>
      </c>
      <c r="P332" s="144" t="s">
        <v>162</v>
      </c>
      <c r="Q332" s="18"/>
      <c r="R332" s="145" t="s">
        <v>220</v>
      </c>
      <c r="S332" s="144" t="s">
        <v>163</v>
      </c>
      <c r="T332" s="148" t="s">
        <v>164</v>
      </c>
      <c r="V332" s="143" t="s">
        <v>223</v>
      </c>
      <c r="W332" s="148" t="s">
        <v>166</v>
      </c>
      <c r="X332" s="163" t="s">
        <v>164</v>
      </c>
    </row>
    <row r="333" spans="2:24">
      <c r="B333" s="164" t="s">
        <v>167</v>
      </c>
      <c r="C333" s="178">
        <v>43864</v>
      </c>
      <c r="D333" s="157">
        <f>(C333+(365*2))-$C$3</f>
        <v>397</v>
      </c>
      <c r="E333" s="152">
        <v>474</v>
      </c>
      <c r="F333" s="108">
        <f t="shared" ref="F333:F359" si="56">MIN($C$5/365, (D333/365))</f>
        <v>1.0876712328767124</v>
      </c>
      <c r="H333" s="144" t="s">
        <v>168</v>
      </c>
      <c r="I333" s="147">
        <f>Parameter!$C$18*(Parameter!$C$17/Parameter!$C$4-1)</f>
        <v>1.9310126823253633</v>
      </c>
      <c r="J333" s="144" t="s">
        <v>169</v>
      </c>
      <c r="L333" s="151" t="s">
        <v>167</v>
      </c>
      <c r="M333" s="277" t="s">
        <v>213</v>
      </c>
      <c r="N333" s="248" t="s">
        <v>213</v>
      </c>
      <c r="O333" s="152">
        <v>0</v>
      </c>
      <c r="P333" s="108" t="s">
        <v>213</v>
      </c>
      <c r="Q333" s="11"/>
      <c r="R333" s="144" t="s">
        <v>168</v>
      </c>
      <c r="S333" s="147">
        <f>Parameter!$C$18*(Parameter!$C$17/Parameter!$C$4-1)</f>
        <v>1.9310126823253633</v>
      </c>
      <c r="T333" s="144" t="s">
        <v>169</v>
      </c>
      <c r="V333" s="203" t="s">
        <v>170</v>
      </c>
      <c r="W333" s="204">
        <v>44394</v>
      </c>
      <c r="X333" s="205" t="s">
        <v>171</v>
      </c>
    </row>
    <row r="334" spans="2:24">
      <c r="B334" s="164" t="s">
        <v>167</v>
      </c>
      <c r="C334" s="178">
        <v>43866</v>
      </c>
      <c r="D334" s="157">
        <f t="shared" ref="D334:D359" si="57">(C334+(365*2))-$C$3</f>
        <v>399</v>
      </c>
      <c r="E334" s="152">
        <v>94</v>
      </c>
      <c r="F334" s="108">
        <f t="shared" si="56"/>
        <v>1.0931506849315069</v>
      </c>
      <c r="H334" s="142">
        <f t="shared" ref="H334:H341" si="58">C333</f>
        <v>43864</v>
      </c>
      <c r="I334" s="149">
        <f>MAX(0,$I$14*E333*Parameter!$C$6*Parameter!$C$5*Parameter!$C$7*Parameter!$C$8*Parameter!$C$9*Parameter!$C$19*F333)</f>
        <v>311.2712962009827</v>
      </c>
      <c r="J334" s="150" t="s">
        <v>187</v>
      </c>
      <c r="L334" s="285" t="s">
        <v>176</v>
      </c>
      <c r="M334" s="285"/>
      <c r="N334" s="285"/>
      <c r="O334" s="286">
        <f>SUM(O333)</f>
        <v>0</v>
      </c>
      <c r="P334" s="287"/>
      <c r="Q334" s="11"/>
      <c r="R334" s="262" t="str">
        <f>M333</f>
        <v>N/A</v>
      </c>
      <c r="S334" s="263">
        <v>0</v>
      </c>
      <c r="T334" s="150" t="s">
        <v>169</v>
      </c>
      <c r="V334" s="151" t="s">
        <v>172</v>
      </c>
      <c r="W334" s="152">
        <f>(W333/365)*$C$5</f>
        <v>62759.736986301366</v>
      </c>
      <c r="X334" s="165" t="s">
        <v>173</v>
      </c>
    </row>
    <row r="335" spans="2:24">
      <c r="B335" s="164" t="s">
        <v>167</v>
      </c>
      <c r="C335" s="178">
        <v>43867</v>
      </c>
      <c r="D335" s="157">
        <f t="shared" si="57"/>
        <v>400</v>
      </c>
      <c r="E335" s="152">
        <v>56</v>
      </c>
      <c r="F335" s="108">
        <f t="shared" si="56"/>
        <v>1.095890410958904</v>
      </c>
      <c r="H335" s="142">
        <f t="shared" si="58"/>
        <v>43866</v>
      </c>
      <c r="I335" s="149">
        <f>MAX(0,$I$14*E334*Parameter!$C$6*Parameter!$C$5*Parameter!$C$7*Parameter!$C$8*Parameter!$C$9*Parameter!$C$19*F334)</f>
        <v>62.039883702207774</v>
      </c>
      <c r="J335" s="150" t="s">
        <v>187</v>
      </c>
      <c r="L335" s="285"/>
      <c r="M335" s="285"/>
      <c r="N335" s="285"/>
      <c r="O335" s="286"/>
      <c r="P335" s="287"/>
      <c r="Q335" s="11"/>
      <c r="R335" s="144" t="s">
        <v>177</v>
      </c>
      <c r="S335" s="238">
        <f>SUM(S334)</f>
        <v>0</v>
      </c>
      <c r="T335" s="150" t="s">
        <v>169</v>
      </c>
      <c r="V335" s="151" t="s">
        <v>174</v>
      </c>
      <c r="W335" s="154">
        <f>D327</f>
        <v>12376</v>
      </c>
      <c r="X335" s="165" t="s">
        <v>173</v>
      </c>
    </row>
    <row r="336" spans="2:24">
      <c r="B336" s="164" t="s">
        <v>167</v>
      </c>
      <c r="C336" s="178">
        <v>43868</v>
      </c>
      <c r="D336" s="157">
        <f t="shared" si="57"/>
        <v>401</v>
      </c>
      <c r="E336" s="152">
        <v>267</v>
      </c>
      <c r="F336" s="108">
        <f t="shared" si="56"/>
        <v>1.0986301369863014</v>
      </c>
      <c r="H336" s="142">
        <f t="shared" si="58"/>
        <v>43867</v>
      </c>
      <c r="I336" s="149">
        <f>MAX(0,$I$14*E335*Parameter!$C$6*Parameter!$C$5*Parameter!$C$7*Parameter!$C$8*Parameter!$C$9*Parameter!$C$19*F335)</f>
        <v>37.052562121512672</v>
      </c>
      <c r="J336" s="150" t="s">
        <v>187</v>
      </c>
      <c r="V336" s="155" t="s">
        <v>175</v>
      </c>
      <c r="W336" s="156">
        <f>(W334-W335)/W334</f>
        <v>0.80280350756247876</v>
      </c>
      <c r="X336" s="166" t="str">
        <f>IF(W336&lt;100%,"Less than expected","More than expected")</f>
        <v>Less than expected</v>
      </c>
    </row>
    <row r="337" spans="2:24">
      <c r="B337" s="164" t="s">
        <v>167</v>
      </c>
      <c r="C337" s="178">
        <v>43869</v>
      </c>
      <c r="D337" s="157">
        <f t="shared" si="57"/>
        <v>402</v>
      </c>
      <c r="E337" s="152">
        <v>99</v>
      </c>
      <c r="F337" s="108">
        <f t="shared" si="56"/>
        <v>1.1013698630136985</v>
      </c>
      <c r="H337" s="142">
        <f t="shared" si="58"/>
        <v>43868</v>
      </c>
      <c r="I337" s="149">
        <f>MAX(0,$I$14*E336*Parameter!$C$6*Parameter!$C$5*Parameter!$C$7*Parameter!$C$8*Parameter!$C$9*Parameter!$C$19*F336)</f>
        <v>177.10297627964275</v>
      </c>
      <c r="J337" s="150" t="s">
        <v>187</v>
      </c>
      <c r="V337" s="153"/>
      <c r="W337" s="107"/>
      <c r="X337" s="167"/>
    </row>
    <row r="338" spans="2:24">
      <c r="B338" s="164" t="s">
        <v>167</v>
      </c>
      <c r="C338" s="178">
        <v>43870</v>
      </c>
      <c r="D338" s="157">
        <f t="shared" si="57"/>
        <v>403</v>
      </c>
      <c r="E338" s="152">
        <v>577</v>
      </c>
      <c r="F338" s="108">
        <f t="shared" si="56"/>
        <v>1.1041095890410959</v>
      </c>
      <c r="H338" s="142">
        <f t="shared" si="58"/>
        <v>43869</v>
      </c>
      <c r="I338" s="149">
        <f>MAX(0,$I$14*E337*Parameter!$C$6*Parameter!$C$5*Parameter!$C$7*Parameter!$C$8*Parameter!$C$9*Parameter!$C$19*F337)</f>
        <v>65.83115479071256</v>
      </c>
      <c r="J338" s="150" t="s">
        <v>187</v>
      </c>
      <c r="V338" s="153"/>
      <c r="W338" s="107"/>
      <c r="X338" s="167"/>
    </row>
    <row r="339" spans="2:24">
      <c r="B339" s="164" t="s">
        <v>167</v>
      </c>
      <c r="C339" s="178">
        <v>43871</v>
      </c>
      <c r="D339" s="157">
        <f t="shared" si="57"/>
        <v>404</v>
      </c>
      <c r="E339" s="152">
        <v>174</v>
      </c>
      <c r="F339" s="108">
        <f t="shared" si="56"/>
        <v>1.106849315068493</v>
      </c>
      <c r="H339" s="142">
        <f t="shared" si="58"/>
        <v>43870</v>
      </c>
      <c r="I339" s="149">
        <f>MAX(0,$I$14*E338*Parameter!$C$6*Parameter!$C$5*Parameter!$C$7*Parameter!$C$8*Parameter!$C$9*Parameter!$C$19*F338)</f>
        <v>384.63702333381531</v>
      </c>
      <c r="J339" s="150" t="s">
        <v>187</v>
      </c>
      <c r="V339" s="153"/>
      <c r="W339" s="107"/>
      <c r="X339" s="167"/>
    </row>
    <row r="340" spans="2:24">
      <c r="B340" s="164" t="s">
        <v>167</v>
      </c>
      <c r="C340" s="178">
        <v>43872</v>
      </c>
      <c r="D340" s="157">
        <f t="shared" si="57"/>
        <v>405</v>
      </c>
      <c r="E340" s="152">
        <v>450</v>
      </c>
      <c r="F340" s="108">
        <f t="shared" si="56"/>
        <v>1.1095890410958904</v>
      </c>
      <c r="H340" s="142">
        <f t="shared" si="58"/>
        <v>43871</v>
      </c>
      <c r="I340" s="149">
        <f>MAX(0,$I$14*E339*Parameter!$C$6*Parameter!$C$5*Parameter!$C$7*Parameter!$C$8*Parameter!$C$9*Parameter!$C$19*F339)</f>
        <v>116.27887977204708</v>
      </c>
      <c r="J340" s="150" t="s">
        <v>187</v>
      </c>
      <c r="V340" s="153"/>
      <c r="W340" s="107"/>
      <c r="X340" s="167"/>
    </row>
    <row r="341" spans="2:24">
      <c r="B341" s="164" t="s">
        <v>167</v>
      </c>
      <c r="C341" s="178">
        <v>43873</v>
      </c>
      <c r="D341" s="157">
        <f t="shared" si="57"/>
        <v>406</v>
      </c>
      <c r="E341" s="152">
        <v>984</v>
      </c>
      <c r="F341" s="108">
        <f t="shared" si="56"/>
        <v>1.1123287671232878</v>
      </c>
      <c r="H341" s="142">
        <f t="shared" si="58"/>
        <v>43872</v>
      </c>
      <c r="I341" s="149">
        <f>MAX(0,$I$14*E340*Parameter!$C$6*Parameter!$C$5*Parameter!$C$7*Parameter!$C$8*Parameter!$C$9*Parameter!$C$19*F340)</f>
        <v>301.46560029668234</v>
      </c>
      <c r="J341" s="150" t="s">
        <v>187</v>
      </c>
      <c r="V341" s="153"/>
      <c r="W341" s="107"/>
      <c r="X341" s="167"/>
    </row>
    <row r="342" spans="2:24">
      <c r="B342" s="164" t="s">
        <v>167</v>
      </c>
      <c r="C342" s="178">
        <v>43874</v>
      </c>
      <c r="D342" s="157">
        <f t="shared" si="57"/>
        <v>407</v>
      </c>
      <c r="E342" s="152">
        <v>144</v>
      </c>
      <c r="F342" s="108">
        <f t="shared" si="56"/>
        <v>1.1150684931506849</v>
      </c>
      <c r="H342" s="142">
        <f t="shared" ref="H342:H360" si="59">C341</f>
        <v>43873</v>
      </c>
      <c r="I342" s="149">
        <f>MAX(0,$I$14*E341*Parameter!$C$6*Parameter!$C$5*Parameter!$C$7*Parameter!$C$8*Parameter!$C$9*Parameter!$C$19*F341)</f>
        <v>660.83244543717854</v>
      </c>
      <c r="J342" s="150" t="s">
        <v>187</v>
      </c>
      <c r="V342" s="153"/>
      <c r="W342" s="107"/>
      <c r="X342" s="167"/>
    </row>
    <row r="343" spans="2:24">
      <c r="B343" s="164" t="s">
        <v>167</v>
      </c>
      <c r="C343" s="178">
        <v>43875</v>
      </c>
      <c r="D343" s="157">
        <f t="shared" si="57"/>
        <v>408</v>
      </c>
      <c r="E343" s="152">
        <v>565</v>
      </c>
      <c r="F343" s="108">
        <f t="shared" si="56"/>
        <v>1.1178082191780823</v>
      </c>
      <c r="H343" s="142">
        <f t="shared" si="59"/>
        <v>43874</v>
      </c>
      <c r="I343" s="149">
        <f>MAX(0,$I$14*E342*Parameter!$C$6*Parameter!$C$5*Parameter!$C$7*Parameter!$C$8*Parameter!$C$9*Parameter!$C$19*F342)</f>
        <v>96.945382179357779</v>
      </c>
      <c r="J343" s="150" t="s">
        <v>187</v>
      </c>
      <c r="V343" s="153"/>
      <c r="W343" s="107"/>
      <c r="X343" s="167"/>
    </row>
    <row r="344" spans="2:24">
      <c r="B344" s="164" t="s">
        <v>167</v>
      </c>
      <c r="C344" s="178">
        <v>43876</v>
      </c>
      <c r="D344" s="157">
        <f t="shared" si="57"/>
        <v>409</v>
      </c>
      <c r="E344" s="152">
        <v>705</v>
      </c>
      <c r="F344" s="108">
        <f t="shared" si="56"/>
        <v>1.1205479452054794</v>
      </c>
      <c r="H344" s="142">
        <f t="shared" si="59"/>
        <v>43875</v>
      </c>
      <c r="I344" s="149">
        <f>MAX(0,$I$14*E343*Parameter!$C$6*Parameter!$C$5*Parameter!$C$7*Parameter!$C$8*Parameter!$C$9*Parameter!$C$19*F343)</f>
        <v>381.31056340406707</v>
      </c>
      <c r="J344" s="150" t="s">
        <v>187</v>
      </c>
      <c r="V344" s="153"/>
      <c r="W344" s="107"/>
      <c r="X344" s="167"/>
    </row>
    <row r="345" spans="2:24">
      <c r="B345" s="164" t="s">
        <v>167</v>
      </c>
      <c r="C345" s="178">
        <v>43877</v>
      </c>
      <c r="D345" s="157">
        <f t="shared" si="57"/>
        <v>410</v>
      </c>
      <c r="E345" s="152">
        <v>665</v>
      </c>
      <c r="F345" s="108">
        <f t="shared" si="56"/>
        <v>1.1232876712328768</v>
      </c>
      <c r="H345" s="142">
        <f t="shared" si="59"/>
        <v>43876</v>
      </c>
      <c r="I345" s="149">
        <f>MAX(0,$I$14*E344*Parameter!$C$6*Parameter!$C$5*Parameter!$C$7*Parameter!$C$8*Parameter!$C$9*Parameter!$C$19*F344)</f>
        <v>476.9607600414094</v>
      </c>
      <c r="J345" s="150" t="s">
        <v>187</v>
      </c>
      <c r="V345" s="153"/>
      <c r="W345" s="107"/>
      <c r="X345" s="167"/>
    </row>
    <row r="346" spans="2:24">
      <c r="B346" s="164" t="s">
        <v>167</v>
      </c>
      <c r="C346" s="178">
        <v>43878</v>
      </c>
      <c r="D346" s="157">
        <f t="shared" si="57"/>
        <v>411</v>
      </c>
      <c r="E346" s="152">
        <v>110</v>
      </c>
      <c r="F346" s="108">
        <f t="shared" si="56"/>
        <v>1.1260273972602739</v>
      </c>
      <c r="H346" s="142">
        <f t="shared" si="59"/>
        <v>43877</v>
      </c>
      <c r="I346" s="149">
        <f>MAX(0,$I$14*E345*Parameter!$C$6*Parameter!$C$5*Parameter!$C$7*Parameter!$C$8*Parameter!$C$9*Parameter!$C$19*F345)</f>
        <v>450.99915457278706</v>
      </c>
      <c r="J346" s="150" t="s">
        <v>187</v>
      </c>
      <c r="V346" s="153"/>
      <c r="W346" s="107"/>
      <c r="X346" s="167"/>
    </row>
    <row r="347" spans="2:24">
      <c r="B347" s="164" t="s">
        <v>167</v>
      </c>
      <c r="C347" s="178">
        <v>43879</v>
      </c>
      <c r="D347" s="157">
        <f t="shared" si="57"/>
        <v>412</v>
      </c>
      <c r="E347" s="152">
        <v>693</v>
      </c>
      <c r="F347" s="108">
        <f t="shared" si="56"/>
        <v>1.1287671232876713</v>
      </c>
      <c r="H347" s="142">
        <f t="shared" si="59"/>
        <v>43878</v>
      </c>
      <c r="I347" s="149">
        <f>MAX(0,$I$14*E346*Parameter!$C$6*Parameter!$C$5*Parameter!$C$7*Parameter!$C$8*Parameter!$C$9*Parameter!$C$19*F346)</f>
        <v>74.783318460428035</v>
      </c>
      <c r="J347" s="150" t="s">
        <v>187</v>
      </c>
      <c r="V347" s="153"/>
      <c r="W347" s="107"/>
      <c r="X347" s="167"/>
    </row>
    <row r="348" spans="2:24">
      <c r="B348" s="164" t="s">
        <v>167</v>
      </c>
      <c r="C348" s="178">
        <v>43880</v>
      </c>
      <c r="D348" s="157">
        <f t="shared" si="57"/>
        <v>413</v>
      </c>
      <c r="E348" s="152">
        <v>609</v>
      </c>
      <c r="F348" s="108">
        <f t="shared" si="56"/>
        <v>1.1315068493150684</v>
      </c>
      <c r="H348" s="142">
        <f t="shared" si="59"/>
        <v>43879</v>
      </c>
      <c r="I348" s="149">
        <f>MAX(0,$I$14*E347*Parameter!$C$6*Parameter!$C$5*Parameter!$C$7*Parameter!$C$8*Parameter!$C$9*Parameter!$C$19*F347)</f>
        <v>472.2812199413309</v>
      </c>
      <c r="J348" s="150" t="s">
        <v>187</v>
      </c>
      <c r="V348" s="153"/>
      <c r="W348" s="107"/>
      <c r="X348" s="167"/>
    </row>
    <row r="349" spans="2:24">
      <c r="B349" s="164" t="s">
        <v>167</v>
      </c>
      <c r="C349" s="178">
        <v>43881</v>
      </c>
      <c r="D349" s="157">
        <f t="shared" si="57"/>
        <v>414</v>
      </c>
      <c r="E349" s="152">
        <v>220</v>
      </c>
      <c r="F349" s="108">
        <f t="shared" si="56"/>
        <v>1.1342465753424658</v>
      </c>
      <c r="H349" s="142">
        <f t="shared" si="59"/>
        <v>43880</v>
      </c>
      <c r="I349" s="149">
        <f>MAX(0,$I$14*E348*Parameter!$C$6*Parameter!$C$5*Parameter!$C$7*Parameter!$C$8*Parameter!$C$9*Parameter!$C$19*F348)</f>
        <v>416.04237799627236</v>
      </c>
      <c r="J349" s="150" t="s">
        <v>187</v>
      </c>
      <c r="V349" s="153"/>
      <c r="W349" s="107"/>
      <c r="X349" s="167"/>
    </row>
    <row r="350" spans="2:24">
      <c r="B350" s="164" t="s">
        <v>167</v>
      </c>
      <c r="C350" s="178">
        <v>43882</v>
      </c>
      <c r="D350" s="157">
        <f t="shared" si="57"/>
        <v>415</v>
      </c>
      <c r="E350" s="152">
        <v>439</v>
      </c>
      <c r="F350" s="108">
        <f t="shared" si="56"/>
        <v>1.1369863013698631</v>
      </c>
      <c r="H350" s="142">
        <f t="shared" si="59"/>
        <v>43881</v>
      </c>
      <c r="I350" s="149">
        <f>MAX(0,$I$14*E349*Parameter!$C$6*Parameter!$C$5*Parameter!$C$7*Parameter!$C$8*Parameter!$C$9*Parameter!$C$19*F349)</f>
        <v>150.65836419765066</v>
      </c>
      <c r="J350" s="150" t="s">
        <v>187</v>
      </c>
      <c r="V350" s="153"/>
      <c r="W350" s="107"/>
      <c r="X350" s="167"/>
    </row>
    <row r="351" spans="2:24">
      <c r="B351" s="164" t="s">
        <v>167</v>
      </c>
      <c r="C351" s="178">
        <v>43883</v>
      </c>
      <c r="D351" s="157">
        <f t="shared" si="57"/>
        <v>416</v>
      </c>
      <c r="E351" s="152">
        <v>724</v>
      </c>
      <c r="F351" s="108">
        <f t="shared" si="56"/>
        <v>1.1397260273972603</v>
      </c>
      <c r="H351" s="142">
        <f t="shared" si="59"/>
        <v>43882</v>
      </c>
      <c r="I351" s="149">
        <f>MAX(0,$I$14*E350*Parameter!$C$6*Parameter!$C$5*Parameter!$C$7*Parameter!$C$8*Parameter!$C$9*Parameter!$C$19*F350)</f>
        <v>301.35808170124045</v>
      </c>
      <c r="J351" s="150" t="s">
        <v>187</v>
      </c>
      <c r="V351" s="153"/>
      <c r="W351" s="107"/>
      <c r="X351" s="167"/>
    </row>
    <row r="352" spans="2:24">
      <c r="B352" s="164" t="s">
        <v>167</v>
      </c>
      <c r="C352" s="178">
        <v>43884</v>
      </c>
      <c r="D352" s="157">
        <f t="shared" si="57"/>
        <v>417</v>
      </c>
      <c r="E352" s="152">
        <v>344</v>
      </c>
      <c r="F352" s="108">
        <f t="shared" si="56"/>
        <v>1.1424657534246576</v>
      </c>
      <c r="H352" s="142">
        <f t="shared" si="59"/>
        <v>43883</v>
      </c>
      <c r="I352" s="149">
        <f>MAX(0,$I$14*E351*Parameter!$C$6*Parameter!$C$5*Parameter!$C$7*Parameter!$C$8*Parameter!$C$9*Parameter!$C$19*F351)</f>
        <v>498.19816383953895</v>
      </c>
      <c r="J352" s="150" t="s">
        <v>187</v>
      </c>
      <c r="V352" s="153"/>
      <c r="W352" s="107"/>
      <c r="X352" s="167"/>
    </row>
    <row r="353" spans="2:24">
      <c r="B353" s="164" t="s">
        <v>167</v>
      </c>
      <c r="C353" s="178">
        <v>43885</v>
      </c>
      <c r="D353" s="157">
        <f t="shared" si="57"/>
        <v>418</v>
      </c>
      <c r="E353" s="152">
        <v>623</v>
      </c>
      <c r="F353" s="108">
        <f t="shared" si="56"/>
        <v>1.1452054794520548</v>
      </c>
      <c r="H353" s="142">
        <f t="shared" si="59"/>
        <v>43884</v>
      </c>
      <c r="I353" s="149">
        <f>MAX(0,$I$14*E352*Parameter!$C$6*Parameter!$C$5*Parameter!$C$7*Parameter!$C$8*Parameter!$C$9*Parameter!$C$19*F352)</f>
        <v>237.28196121458706</v>
      </c>
      <c r="J353" s="150" t="s">
        <v>187</v>
      </c>
      <c r="V353" s="153"/>
      <c r="W353" s="107"/>
      <c r="X353" s="167"/>
    </row>
    <row r="354" spans="2:24">
      <c r="B354" s="164" t="s">
        <v>167</v>
      </c>
      <c r="C354" s="178">
        <v>43886</v>
      </c>
      <c r="D354" s="157">
        <f t="shared" si="57"/>
        <v>419</v>
      </c>
      <c r="E354" s="152">
        <v>687</v>
      </c>
      <c r="F354" s="108">
        <f t="shared" si="56"/>
        <v>1.1479452054794521</v>
      </c>
      <c r="H354" s="142">
        <f t="shared" si="59"/>
        <v>43885</v>
      </c>
      <c r="I354" s="149">
        <f>MAX(0,$I$14*E353*Parameter!$C$6*Parameter!$C$5*Parameter!$C$7*Parameter!$C$8*Parameter!$C$9*Parameter!$C$19*F353)</f>
        <v>430.7591925139107</v>
      </c>
      <c r="J354" s="150" t="s">
        <v>187</v>
      </c>
      <c r="V354" s="153"/>
      <c r="W354" s="107"/>
      <c r="X354" s="167"/>
    </row>
    <row r="355" spans="2:24">
      <c r="B355" s="164" t="s">
        <v>167</v>
      </c>
      <c r="C355" s="178">
        <v>43887</v>
      </c>
      <c r="D355" s="157">
        <f t="shared" si="57"/>
        <v>420</v>
      </c>
      <c r="E355" s="152">
        <v>732</v>
      </c>
      <c r="F355" s="108">
        <f t="shared" si="56"/>
        <v>1.1506849315068493</v>
      </c>
      <c r="H355" s="142">
        <f t="shared" si="59"/>
        <v>43886</v>
      </c>
      <c r="I355" s="149">
        <f>MAX(0,$I$14*E354*Parameter!$C$6*Parameter!$C$5*Parameter!$C$7*Parameter!$C$8*Parameter!$C$9*Parameter!$C$19*F354)</f>
        <v>476.14692698052619</v>
      </c>
      <c r="J355" s="150" t="s">
        <v>187</v>
      </c>
      <c r="V355" s="153"/>
      <c r="W355" s="107"/>
      <c r="X355" s="167"/>
    </row>
    <row r="356" spans="2:24">
      <c r="B356" s="164" t="s">
        <v>167</v>
      </c>
      <c r="C356" s="178">
        <v>43888</v>
      </c>
      <c r="D356" s="157">
        <f t="shared" si="57"/>
        <v>421</v>
      </c>
      <c r="E356" s="152">
        <v>1235</v>
      </c>
      <c r="F356" s="108">
        <f t="shared" si="56"/>
        <v>1.1534246575342466</v>
      </c>
      <c r="H356" s="142">
        <f t="shared" si="59"/>
        <v>43887</v>
      </c>
      <c r="I356" s="149">
        <f>MAX(0,$I$14*E355*Parameter!$C$6*Parameter!$C$5*Parameter!$C$7*Parameter!$C$8*Parameter!$C$9*Parameter!$C$19*F355)</f>
        <v>508.5464151177614</v>
      </c>
      <c r="J356" s="150" t="s">
        <v>187</v>
      </c>
      <c r="V356" s="153"/>
      <c r="W356" s="107"/>
      <c r="X356" s="167"/>
    </row>
    <row r="357" spans="2:24">
      <c r="B357" s="164" t="s">
        <v>167</v>
      </c>
      <c r="C357" s="178">
        <v>43889</v>
      </c>
      <c r="D357" s="157">
        <f t="shared" si="57"/>
        <v>422</v>
      </c>
      <c r="E357" s="152">
        <v>2328</v>
      </c>
      <c r="F357" s="108">
        <f t="shared" si="56"/>
        <v>1.1561643835616437</v>
      </c>
      <c r="H357" s="142">
        <f t="shared" si="59"/>
        <v>43888</v>
      </c>
      <c r="I357" s="149">
        <f>MAX(0,$I$14*E356*Parameter!$C$6*Parameter!$C$5*Parameter!$C$7*Parameter!$C$8*Parameter!$C$9*Parameter!$C$19*F356)</f>
        <v>860.0412449396739</v>
      </c>
      <c r="J357" s="150" t="s">
        <v>187</v>
      </c>
      <c r="V357" s="153"/>
      <c r="W357" s="107"/>
      <c r="X357" s="167"/>
    </row>
    <row r="358" spans="2:24">
      <c r="B358" s="164" t="s">
        <v>167</v>
      </c>
      <c r="C358" s="178">
        <v>43890</v>
      </c>
      <c r="D358" s="157">
        <f t="shared" si="57"/>
        <v>423</v>
      </c>
      <c r="E358" s="152">
        <v>2370</v>
      </c>
      <c r="F358" s="108">
        <f t="shared" si="56"/>
        <v>1.1589041095890411</v>
      </c>
      <c r="H358" s="142">
        <f t="shared" si="59"/>
        <v>43889</v>
      </c>
      <c r="I358" s="149">
        <f>MAX(0,$I$14*E357*Parameter!$C$6*Parameter!$C$5*Parameter!$C$7*Parameter!$C$8*Parameter!$C$9*Parameter!$C$19*F357)</f>
        <v>1625.0459763021427</v>
      </c>
      <c r="J358" s="150" t="s">
        <v>187</v>
      </c>
      <c r="V358" s="153"/>
      <c r="W358" s="107"/>
      <c r="X358" s="167"/>
    </row>
    <row r="359" spans="2:24">
      <c r="B359" s="164" t="s">
        <v>167</v>
      </c>
      <c r="C359" s="178">
        <v>43891</v>
      </c>
      <c r="D359" s="157">
        <f t="shared" si="57"/>
        <v>424</v>
      </c>
      <c r="E359" s="152">
        <v>1632</v>
      </c>
      <c r="F359" s="108">
        <f t="shared" si="56"/>
        <v>1.1616438356164382</v>
      </c>
      <c r="H359" s="142">
        <f t="shared" si="59"/>
        <v>43890</v>
      </c>
      <c r="I359" s="149">
        <f>MAX(0,$I$14*E358*Parameter!$C$6*Parameter!$C$5*Parameter!$C$7*Parameter!$C$8*Parameter!$C$9*Parameter!$C$19*F358)</f>
        <v>1658.2841094838252</v>
      </c>
      <c r="J359" s="150" t="s">
        <v>187</v>
      </c>
      <c r="V359" s="153"/>
      <c r="W359" s="107"/>
      <c r="X359" s="167"/>
    </row>
    <row r="360" spans="2:24">
      <c r="B360" s="301" t="s">
        <v>176</v>
      </c>
      <c r="C360" s="294"/>
      <c r="D360" s="295"/>
      <c r="E360" s="299">
        <f>SUM(E333:E359)</f>
        <v>18000</v>
      </c>
      <c r="F360" s="291"/>
      <c r="H360" s="142">
        <f t="shared" si="59"/>
        <v>43891</v>
      </c>
      <c r="I360" s="149">
        <f>MAX(0,$I$14*E359*Parameter!$C$6*Parameter!$C$5*Parameter!$C$7*Parameter!$C$8*Parameter!$C$9*Parameter!$C$19*F359)</f>
        <v>1144.6065761651284</v>
      </c>
      <c r="J360" s="150" t="s">
        <v>187</v>
      </c>
      <c r="X360" s="160"/>
    </row>
    <row r="361" spans="2:24" ht="15.75" thickBot="1">
      <c r="B361" s="302"/>
      <c r="C361" s="303"/>
      <c r="D361" s="304"/>
      <c r="E361" s="305"/>
      <c r="F361" s="306"/>
      <c r="G361" s="168"/>
      <c r="H361" s="169" t="s">
        <v>177</v>
      </c>
      <c r="I361" s="170">
        <f>SUM(I334:I360)</f>
        <v>12376.761610986419</v>
      </c>
      <c r="J361" s="171" t="s">
        <v>169</v>
      </c>
      <c r="K361" s="172"/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3"/>
    </row>
    <row r="362" spans="2:24" ht="15.75" thickBot="1"/>
    <row r="363" spans="2:24" ht="24" thickBot="1">
      <c r="B363" s="174" t="s">
        <v>37</v>
      </c>
      <c r="C363" s="158" t="s">
        <v>146</v>
      </c>
      <c r="D363" s="175">
        <f>I365+S365</f>
        <v>12311</v>
      </c>
      <c r="E363" s="176" t="s">
        <v>147</v>
      </c>
      <c r="F363" s="158" t="str">
        <f>X372</f>
        <v>Less than expected</v>
      </c>
      <c r="G363" s="177"/>
      <c r="H363" s="177"/>
      <c r="I363" s="175">
        <f>E388+O372</f>
        <v>18000</v>
      </c>
      <c r="J363" s="177" t="s">
        <v>148</v>
      </c>
      <c r="K363" s="177"/>
      <c r="L363" s="177"/>
      <c r="M363" s="186">
        <v>0</v>
      </c>
      <c r="N363" s="177" t="s">
        <v>149</v>
      </c>
      <c r="O363" s="177"/>
      <c r="P363" s="177"/>
      <c r="Q363" s="177"/>
      <c r="R363" s="177"/>
      <c r="S363" s="175">
        <f>I363-M363</f>
        <v>18000</v>
      </c>
      <c r="T363" s="177" t="s">
        <v>150</v>
      </c>
      <c r="U363" s="177"/>
      <c r="V363" s="177"/>
      <c r="W363" s="242">
        <f>S363*'MR Reference'!$C$79</f>
        <v>16560</v>
      </c>
      <c r="X363" s="241" t="s">
        <v>151</v>
      </c>
    </row>
    <row r="364" spans="2:24" ht="19.5" thickBot="1">
      <c r="B364" s="159"/>
      <c r="C364" s="14"/>
      <c r="D364" s="14"/>
      <c r="E364" s="15"/>
      <c r="F364" s="16"/>
      <c r="G364" s="14"/>
      <c r="X364" s="160"/>
    </row>
    <row r="365" spans="2:24" ht="24" thickBot="1">
      <c r="B365" s="67" t="s">
        <v>224</v>
      </c>
      <c r="C365" s="237" t="s">
        <v>153</v>
      </c>
      <c r="D365" s="69"/>
      <c r="E365" s="70"/>
      <c r="F365" s="68"/>
      <c r="G365" s="71"/>
      <c r="H365" s="68" t="s">
        <v>146</v>
      </c>
      <c r="I365" s="141">
        <f>ROUNDDOWN(I389,0)</f>
        <v>12211</v>
      </c>
      <c r="J365" s="72" t="s">
        <v>147</v>
      </c>
      <c r="L365" s="67" t="s">
        <v>225</v>
      </c>
      <c r="M365" s="237" t="s">
        <v>155</v>
      </c>
      <c r="N365" s="69"/>
      <c r="O365" s="70"/>
      <c r="P365" s="239"/>
      <c r="Q365" s="71"/>
      <c r="R365" s="68" t="s">
        <v>146</v>
      </c>
      <c r="S365" s="141">
        <f>ROUNDDOWN(S373,0)</f>
        <v>100</v>
      </c>
      <c r="T365" s="72" t="s">
        <v>147</v>
      </c>
      <c r="V365" s="288" t="s">
        <v>156</v>
      </c>
      <c r="W365" s="289"/>
      <c r="X365" s="290"/>
    </row>
    <row r="366" spans="2:24" ht="18.75">
      <c r="B366" s="159"/>
      <c r="C366" s="14"/>
      <c r="D366" s="14"/>
      <c r="E366" s="15"/>
      <c r="F366" s="16"/>
      <c r="G366" s="14"/>
      <c r="L366" s="11"/>
      <c r="M366" s="14"/>
      <c r="N366" s="14"/>
      <c r="O366" s="15"/>
      <c r="P366" s="16"/>
      <c r="Q366" s="14"/>
      <c r="X366" s="160"/>
    </row>
    <row r="367" spans="2:24" ht="18.75">
      <c r="B367" s="161" t="s">
        <v>157</v>
      </c>
      <c r="C367" s="14"/>
      <c r="D367" s="14"/>
      <c r="E367" s="15"/>
      <c r="F367" s="16"/>
      <c r="G367" s="14"/>
      <c r="H367" s="17" t="s">
        <v>158</v>
      </c>
      <c r="L367" s="17" t="s">
        <v>157</v>
      </c>
      <c r="M367" s="14"/>
      <c r="N367" s="14"/>
      <c r="O367" s="15"/>
      <c r="P367" s="16"/>
      <c r="Q367" s="14"/>
      <c r="R367" s="17" t="s">
        <v>158</v>
      </c>
      <c r="V367" s="17" t="s">
        <v>156</v>
      </c>
      <c r="X367" s="160"/>
    </row>
    <row r="368" spans="2:24" ht="23.25">
      <c r="B368" s="162" t="s">
        <v>226</v>
      </c>
      <c r="C368" s="146"/>
      <c r="D368" s="144" t="s">
        <v>160</v>
      </c>
      <c r="E368" s="147" t="s">
        <v>161</v>
      </c>
      <c r="F368" s="144" t="s">
        <v>162</v>
      </c>
      <c r="G368" s="18"/>
      <c r="H368" s="145" t="s">
        <v>224</v>
      </c>
      <c r="I368" s="144" t="s">
        <v>163</v>
      </c>
      <c r="J368" s="148" t="s">
        <v>164</v>
      </c>
      <c r="L368" s="143" t="s">
        <v>227</v>
      </c>
      <c r="M368" s="146"/>
      <c r="N368" s="144" t="s">
        <v>160</v>
      </c>
      <c r="O368" s="147" t="s">
        <v>161</v>
      </c>
      <c r="P368" s="144" t="s">
        <v>162</v>
      </c>
      <c r="Q368" s="18"/>
      <c r="R368" s="145" t="s">
        <v>225</v>
      </c>
      <c r="S368" s="144" t="s">
        <v>163</v>
      </c>
      <c r="T368" s="148" t="s">
        <v>164</v>
      </c>
      <c r="V368" s="143" t="s">
        <v>228</v>
      </c>
      <c r="W368" s="148" t="s">
        <v>166</v>
      </c>
      <c r="X368" s="163" t="s">
        <v>164</v>
      </c>
    </row>
    <row r="369" spans="2:24">
      <c r="B369" s="164" t="s">
        <v>167</v>
      </c>
      <c r="C369" s="178">
        <v>43863</v>
      </c>
      <c r="D369" s="157">
        <f>(C369+(365*2))-$C$3</f>
        <v>396</v>
      </c>
      <c r="E369" s="152">
        <v>994</v>
      </c>
      <c r="F369" s="108">
        <f t="shared" ref="F369:F386" si="60">MIN($C$5/365, (D369/365))</f>
        <v>1.0849315068493151</v>
      </c>
      <c r="H369" s="144" t="s">
        <v>168</v>
      </c>
      <c r="I369" s="147">
        <f>Parameter!$C$18*(Parameter!$C$17/Parameter!$C$4-1)</f>
        <v>1.9310126823253633</v>
      </c>
      <c r="J369" s="144" t="s">
        <v>169</v>
      </c>
      <c r="L369" s="151" t="s">
        <v>167</v>
      </c>
      <c r="M369" s="277">
        <v>44085</v>
      </c>
      <c r="N369" s="157">
        <f>(M369+(365*2))-$C$3</f>
        <v>618</v>
      </c>
      <c r="O369" s="152">
        <v>47</v>
      </c>
      <c r="P369" s="108">
        <f>MIN($C$5/365, (N369/365))</f>
        <v>1.4136986301369863</v>
      </c>
      <c r="Q369" s="11"/>
      <c r="R369" s="144" t="s">
        <v>168</v>
      </c>
      <c r="S369" s="147">
        <f>Parameter!$C$18*(Parameter!$C$17/Parameter!$C$4-1)</f>
        <v>1.9310126823253633</v>
      </c>
      <c r="T369" s="144" t="s">
        <v>169</v>
      </c>
      <c r="V369" s="203" t="s">
        <v>170</v>
      </c>
      <c r="W369" s="204">
        <v>44394</v>
      </c>
      <c r="X369" s="205" t="s">
        <v>171</v>
      </c>
    </row>
    <row r="370" spans="2:24">
      <c r="B370" s="164" t="s">
        <v>167</v>
      </c>
      <c r="C370" s="178">
        <v>43864</v>
      </c>
      <c r="D370" s="157">
        <f t="shared" ref="D370:D386" si="61">(C370+(365*2))-$C$3</f>
        <v>397</v>
      </c>
      <c r="E370" s="152">
        <v>500</v>
      </c>
      <c r="F370" s="108">
        <f t="shared" si="60"/>
        <v>1.0876712328767124</v>
      </c>
      <c r="H370" s="142">
        <f t="shared" ref="H370:H385" si="62">C369</f>
        <v>43863</v>
      </c>
      <c r="I370" s="149">
        <f>MAX(0,$I$14*E369*Parameter!$C$6*Parameter!$C$5*Parameter!$C$7*Parameter!$C$8*Parameter!$C$9*Parameter!$C$19*F369)</f>
        <v>651.10614788028136</v>
      </c>
      <c r="J370" s="150" t="s">
        <v>187</v>
      </c>
      <c r="L370" s="151" t="s">
        <v>167</v>
      </c>
      <c r="M370" s="278">
        <v>44086</v>
      </c>
      <c r="N370" s="157">
        <f t="shared" ref="N370:N371" si="63">(M370+(365*2))-$C$3</f>
        <v>619</v>
      </c>
      <c r="O370" s="152">
        <v>35</v>
      </c>
      <c r="P370" s="108">
        <f>MIN($C$5/365, (N370/365))</f>
        <v>1.4136986301369863</v>
      </c>
      <c r="Q370" s="11"/>
      <c r="R370" s="142">
        <f>M369</f>
        <v>44085</v>
      </c>
      <c r="S370" s="149">
        <f>MAX(0,$S$14*O369*Parameter!$C$6*Parameter!$C$5*Parameter!$C$7*Parameter!$C$8*Parameter!$C$9*Parameter!$C$19*P369)</f>
        <v>40.116015025487734</v>
      </c>
      <c r="T370" s="150" t="s">
        <v>169</v>
      </c>
      <c r="V370" s="151" t="s">
        <v>172</v>
      </c>
      <c r="W370" s="152">
        <f>(W369/365)*$C$5</f>
        <v>62759.736986301366</v>
      </c>
      <c r="X370" s="165" t="s">
        <v>173</v>
      </c>
    </row>
    <row r="371" spans="2:24">
      <c r="B371" s="164" t="s">
        <v>167</v>
      </c>
      <c r="C371" s="178">
        <v>43866</v>
      </c>
      <c r="D371" s="157">
        <f t="shared" si="61"/>
        <v>399</v>
      </c>
      <c r="E371" s="152">
        <v>581</v>
      </c>
      <c r="F371" s="108">
        <f t="shared" si="60"/>
        <v>1.0931506849315069</v>
      </c>
      <c r="H371" s="142">
        <f t="shared" si="62"/>
        <v>43864</v>
      </c>
      <c r="I371" s="149">
        <f>MAX(0,$I$14*E370*Parameter!$C$6*Parameter!$C$5*Parameter!$C$7*Parameter!$C$8*Parameter!$C$9*Parameter!$C$19*F370)</f>
        <v>328.34524915715468</v>
      </c>
      <c r="J371" s="150" t="s">
        <v>187</v>
      </c>
      <c r="L371" s="151" t="s">
        <v>167</v>
      </c>
      <c r="M371" s="278">
        <v>44089</v>
      </c>
      <c r="N371" s="157">
        <f t="shared" si="63"/>
        <v>622</v>
      </c>
      <c r="O371" s="152">
        <v>36</v>
      </c>
      <c r="P371" s="108">
        <f>MIN($C$5/365, (N371/365))</f>
        <v>1.4136986301369863</v>
      </c>
      <c r="Q371" s="11"/>
      <c r="R371" s="142">
        <f>M370</f>
        <v>44086</v>
      </c>
      <c r="S371" s="149">
        <f>MAX(0,$S$14*O370*Parameter!$C$6*Parameter!$C$5*Parameter!$C$7*Parameter!$C$8*Parameter!$C$9*Parameter!$C$19*P370)</f>
        <v>29.873628210469594</v>
      </c>
      <c r="T371" s="150" t="s">
        <v>169</v>
      </c>
      <c r="V371" s="151" t="s">
        <v>174</v>
      </c>
      <c r="W371" s="154">
        <f>D363</f>
        <v>12311</v>
      </c>
      <c r="X371" s="165" t="s">
        <v>173</v>
      </c>
    </row>
    <row r="372" spans="2:24">
      <c r="B372" s="164" t="s">
        <v>167</v>
      </c>
      <c r="C372" s="178">
        <v>43867</v>
      </c>
      <c r="D372" s="157">
        <f t="shared" si="61"/>
        <v>400</v>
      </c>
      <c r="E372" s="152">
        <v>255</v>
      </c>
      <c r="F372" s="108">
        <f t="shared" si="60"/>
        <v>1.095890410958904</v>
      </c>
      <c r="H372" s="142">
        <f t="shared" si="62"/>
        <v>43866</v>
      </c>
      <c r="I372" s="149">
        <f>MAX(0,$I$14*E371*Parameter!$C$6*Parameter!$C$5*Parameter!$C$7*Parameter!$C$8*Parameter!$C$9*Parameter!$C$19*F371)</f>
        <v>383.45928118066718</v>
      </c>
      <c r="J372" s="150" t="s">
        <v>187</v>
      </c>
      <c r="L372" s="285" t="s">
        <v>176</v>
      </c>
      <c r="M372" s="285"/>
      <c r="N372" s="285"/>
      <c r="O372" s="286">
        <f>SUM(O369:O371)</f>
        <v>118</v>
      </c>
      <c r="P372" s="287"/>
      <c r="Q372" s="11"/>
      <c r="R372" s="142">
        <f>M371</f>
        <v>44089</v>
      </c>
      <c r="S372" s="149">
        <f>MAX(0,$S$14*O371*Parameter!$C$6*Parameter!$C$5*Parameter!$C$7*Parameter!$C$8*Parameter!$C$9*Parameter!$C$19*P371)</f>
        <v>30.727160445054434</v>
      </c>
      <c r="T372" s="150" t="s">
        <v>169</v>
      </c>
      <c r="V372" s="155" t="s">
        <v>175</v>
      </c>
      <c r="W372" s="156">
        <f>(W370-W371)/W370</f>
        <v>0.80383920342612114</v>
      </c>
      <c r="X372" s="166" t="str">
        <f>IF(W372&lt;100%,"Less than expected","More than expected")</f>
        <v>Less than expected</v>
      </c>
    </row>
    <row r="373" spans="2:24">
      <c r="B373" s="164" t="s">
        <v>167</v>
      </c>
      <c r="C373" s="178">
        <v>43868</v>
      </c>
      <c r="D373" s="157">
        <f t="shared" si="61"/>
        <v>401</v>
      </c>
      <c r="E373" s="152">
        <v>458</v>
      </c>
      <c r="F373" s="108">
        <f t="shared" si="60"/>
        <v>1.0986301369863014</v>
      </c>
      <c r="H373" s="142">
        <f t="shared" si="62"/>
        <v>43867</v>
      </c>
      <c r="I373" s="149">
        <f>MAX(0,$I$14*E372*Parameter!$C$6*Parameter!$C$5*Parameter!$C$7*Parameter!$C$8*Parameter!$C$9*Parameter!$C$19*F372)</f>
        <v>168.72148823188806</v>
      </c>
      <c r="J373" s="150" t="s">
        <v>187</v>
      </c>
      <c r="L373" s="285"/>
      <c r="M373" s="285"/>
      <c r="N373" s="285"/>
      <c r="O373" s="286"/>
      <c r="P373" s="287"/>
      <c r="R373" s="144" t="s">
        <v>177</v>
      </c>
      <c r="S373" s="238">
        <f>SUM(S370:S372)</f>
        <v>100.71680368101177</v>
      </c>
      <c r="T373" s="150" t="s">
        <v>169</v>
      </c>
      <c r="V373" s="153"/>
      <c r="W373" s="107"/>
      <c r="X373" s="167"/>
    </row>
    <row r="374" spans="2:24">
      <c r="B374" s="164" t="s">
        <v>167</v>
      </c>
      <c r="C374" s="178">
        <v>43869</v>
      </c>
      <c r="D374" s="157">
        <f t="shared" si="61"/>
        <v>402</v>
      </c>
      <c r="E374" s="152">
        <v>1414</v>
      </c>
      <c r="F374" s="108">
        <f t="shared" si="60"/>
        <v>1.1013698630136985</v>
      </c>
      <c r="H374" s="142">
        <f t="shared" si="62"/>
        <v>43868</v>
      </c>
      <c r="I374" s="149">
        <f>MAX(0,$I$14*E373*Parameter!$C$6*Parameter!$C$5*Parameter!$C$7*Parameter!$C$8*Parameter!$C$9*Parameter!$C$19*F373)</f>
        <v>303.79461848717739</v>
      </c>
      <c r="J374" s="150" t="s">
        <v>187</v>
      </c>
      <c r="V374" s="153"/>
      <c r="W374" s="107"/>
      <c r="X374" s="167"/>
    </row>
    <row r="375" spans="2:24">
      <c r="B375" s="164" t="s">
        <v>167</v>
      </c>
      <c r="C375" s="178">
        <v>43870</v>
      </c>
      <c r="D375" s="157">
        <f t="shared" si="61"/>
        <v>403</v>
      </c>
      <c r="E375" s="152">
        <v>321</v>
      </c>
      <c r="F375" s="108">
        <f t="shared" si="60"/>
        <v>1.1041095890410959</v>
      </c>
      <c r="H375" s="142">
        <f t="shared" si="62"/>
        <v>43869</v>
      </c>
      <c r="I375" s="149">
        <f>MAX(0,$I$14*E374*Parameter!$C$6*Parameter!$C$5*Parameter!$C$7*Parameter!$C$8*Parameter!$C$9*Parameter!$C$19*F374)</f>
        <v>940.25507953603596</v>
      </c>
      <c r="J375" s="150" t="s">
        <v>187</v>
      </c>
      <c r="V375" s="153"/>
      <c r="W375" s="107"/>
      <c r="X375" s="167"/>
    </row>
    <row r="376" spans="2:24">
      <c r="B376" s="164" t="s">
        <v>167</v>
      </c>
      <c r="C376" s="178">
        <v>43873</v>
      </c>
      <c r="D376" s="157">
        <f t="shared" si="61"/>
        <v>406</v>
      </c>
      <c r="E376" s="152">
        <v>963</v>
      </c>
      <c r="F376" s="108">
        <f t="shared" si="60"/>
        <v>1.1123287671232878</v>
      </c>
      <c r="H376" s="142">
        <f t="shared" si="62"/>
        <v>43870</v>
      </c>
      <c r="I376" s="149">
        <f>MAX(0,$I$14*E375*Parameter!$C$6*Parameter!$C$5*Parameter!$C$7*Parameter!$C$8*Parameter!$C$9*Parameter!$C$19*F375)</f>
        <v>213.98350864844838</v>
      </c>
      <c r="J376" s="150" t="s">
        <v>187</v>
      </c>
      <c r="V376" s="153"/>
      <c r="W376" s="107"/>
      <c r="X376" s="167"/>
    </row>
    <row r="377" spans="2:24">
      <c r="B377" s="164" t="s">
        <v>167</v>
      </c>
      <c r="C377" s="178">
        <v>43874</v>
      </c>
      <c r="D377" s="157">
        <f t="shared" si="61"/>
        <v>407</v>
      </c>
      <c r="E377" s="152">
        <v>786</v>
      </c>
      <c r="F377" s="108">
        <f t="shared" si="60"/>
        <v>1.1150684931506849</v>
      </c>
      <c r="H377" s="142">
        <f t="shared" si="62"/>
        <v>43873</v>
      </c>
      <c r="I377" s="149">
        <f>MAX(0,$I$14*E376*Parameter!$C$6*Parameter!$C$5*Parameter!$C$7*Parameter!$C$8*Parameter!$C$9*Parameter!$C$19*F376)</f>
        <v>646.72931397967795</v>
      </c>
      <c r="J377" s="150" t="s">
        <v>187</v>
      </c>
      <c r="V377" s="153"/>
      <c r="W377" s="107"/>
      <c r="X377" s="167"/>
    </row>
    <row r="378" spans="2:24">
      <c r="B378" s="164" t="s">
        <v>167</v>
      </c>
      <c r="C378" s="178">
        <v>43880</v>
      </c>
      <c r="D378" s="157">
        <f t="shared" si="61"/>
        <v>413</v>
      </c>
      <c r="E378" s="152">
        <v>486</v>
      </c>
      <c r="F378" s="108">
        <f t="shared" si="60"/>
        <v>1.1315068493150684</v>
      </c>
      <c r="H378" s="142">
        <f t="shared" si="62"/>
        <v>43874</v>
      </c>
      <c r="I378" s="149">
        <f>MAX(0,$I$14*E377*Parameter!$C$6*Parameter!$C$5*Parameter!$C$7*Parameter!$C$8*Parameter!$C$9*Parameter!$C$19*F377)</f>
        <v>529.1602110623279</v>
      </c>
      <c r="J378" s="150" t="s">
        <v>187</v>
      </c>
      <c r="V378" s="153"/>
      <c r="W378" s="107"/>
      <c r="X378" s="167"/>
    </row>
    <row r="379" spans="2:24">
      <c r="B379" s="164" t="s">
        <v>167</v>
      </c>
      <c r="C379" s="178">
        <v>43881</v>
      </c>
      <c r="D379" s="157">
        <f t="shared" si="61"/>
        <v>414</v>
      </c>
      <c r="E379" s="152">
        <v>353</v>
      </c>
      <c r="F379" s="108">
        <f t="shared" si="60"/>
        <v>1.1342465753424658</v>
      </c>
      <c r="H379" s="142">
        <f t="shared" si="62"/>
        <v>43880</v>
      </c>
      <c r="I379" s="149">
        <f>MAX(0,$I$14*E378*Parameter!$C$6*Parameter!$C$5*Parameter!$C$7*Parameter!$C$8*Parameter!$C$9*Parameter!$C$19*F378)</f>
        <v>332.0141144600795</v>
      </c>
      <c r="J379" s="150" t="s">
        <v>187</v>
      </c>
      <c r="V379" s="153"/>
      <c r="W379" s="107"/>
      <c r="X379" s="167"/>
    </row>
    <row r="380" spans="2:24">
      <c r="B380" s="164" t="s">
        <v>167</v>
      </c>
      <c r="C380" s="178">
        <v>43882</v>
      </c>
      <c r="D380" s="157">
        <f t="shared" si="61"/>
        <v>415</v>
      </c>
      <c r="E380" s="152">
        <v>1463</v>
      </c>
      <c r="F380" s="108">
        <f t="shared" si="60"/>
        <v>1.1369863013698631</v>
      </c>
      <c r="H380" s="142">
        <f t="shared" si="62"/>
        <v>43881</v>
      </c>
      <c r="I380" s="149">
        <f>MAX(0,$I$14*E379*Parameter!$C$6*Parameter!$C$5*Parameter!$C$7*Parameter!$C$8*Parameter!$C$9*Parameter!$C$19*F379)</f>
        <v>241.73819346259396</v>
      </c>
      <c r="J380" s="150" t="s">
        <v>187</v>
      </c>
      <c r="V380" s="153"/>
      <c r="W380" s="107"/>
      <c r="X380" s="167"/>
    </row>
    <row r="381" spans="2:24">
      <c r="B381" s="164" t="s">
        <v>167</v>
      </c>
      <c r="C381" s="178">
        <v>43883</v>
      </c>
      <c r="D381" s="157">
        <f t="shared" si="61"/>
        <v>416</v>
      </c>
      <c r="E381" s="152">
        <v>1060</v>
      </c>
      <c r="F381" s="108">
        <f t="shared" si="60"/>
        <v>1.1397260273972603</v>
      </c>
      <c r="H381" s="142">
        <f t="shared" si="62"/>
        <v>43882</v>
      </c>
      <c r="I381" s="149">
        <f>MAX(0,$I$14*E380*Parameter!$C$6*Parameter!$C$5*Parameter!$C$7*Parameter!$C$8*Parameter!$C$9*Parameter!$C$19*F380)</f>
        <v>1004.2981173779382</v>
      </c>
      <c r="J381" s="150" t="s">
        <v>187</v>
      </c>
      <c r="V381" s="153"/>
      <c r="W381" s="107"/>
      <c r="X381" s="167"/>
    </row>
    <row r="382" spans="2:24">
      <c r="B382" s="164" t="s">
        <v>167</v>
      </c>
      <c r="C382" s="178">
        <v>43884</v>
      </c>
      <c r="D382" s="157">
        <f t="shared" si="61"/>
        <v>417</v>
      </c>
      <c r="E382" s="152">
        <v>525</v>
      </c>
      <c r="F382" s="108">
        <f t="shared" si="60"/>
        <v>1.1424657534246576</v>
      </c>
      <c r="H382" s="142">
        <f t="shared" si="62"/>
        <v>43883</v>
      </c>
      <c r="I382" s="149">
        <f>MAX(0,$I$14*E381*Parameter!$C$6*Parameter!$C$5*Parameter!$C$7*Parameter!$C$8*Parameter!$C$9*Parameter!$C$19*F381)</f>
        <v>729.40615147777805</v>
      </c>
      <c r="J382" s="150" t="s">
        <v>187</v>
      </c>
      <c r="V382" s="153"/>
      <c r="W382" s="107"/>
      <c r="X382" s="167"/>
    </row>
    <row r="383" spans="2:24">
      <c r="B383" s="164" t="s">
        <v>167</v>
      </c>
      <c r="C383" s="178">
        <v>43885</v>
      </c>
      <c r="D383" s="157">
        <f t="shared" si="61"/>
        <v>418</v>
      </c>
      <c r="E383" s="152">
        <v>2233</v>
      </c>
      <c r="F383" s="108">
        <f t="shared" si="60"/>
        <v>1.1452054794520548</v>
      </c>
      <c r="H383" s="142">
        <f t="shared" si="62"/>
        <v>43884</v>
      </c>
      <c r="I383" s="149">
        <f>MAX(0,$I$14*E382*Parameter!$C$6*Parameter!$C$5*Parameter!$C$7*Parameter!$C$8*Parameter!$C$9*Parameter!$C$19*F382)</f>
        <v>362.13090010947155</v>
      </c>
      <c r="J383" s="150" t="s">
        <v>187</v>
      </c>
      <c r="V383" s="153"/>
      <c r="W383" s="107"/>
      <c r="X383" s="167"/>
    </row>
    <row r="384" spans="2:24">
      <c r="B384" s="164" t="s">
        <v>167</v>
      </c>
      <c r="C384" s="178">
        <v>43887</v>
      </c>
      <c r="D384" s="157">
        <f t="shared" si="61"/>
        <v>420</v>
      </c>
      <c r="E384" s="152">
        <v>2162</v>
      </c>
      <c r="F384" s="108">
        <f t="shared" si="60"/>
        <v>1.1506849315068493</v>
      </c>
      <c r="H384" s="142">
        <f t="shared" si="62"/>
        <v>43885</v>
      </c>
      <c r="I384" s="149">
        <f>MAX(0,$I$14*E383*Parameter!$C$6*Parameter!$C$5*Parameter!$C$7*Parameter!$C$8*Parameter!$C$9*Parameter!$C$19*F383)</f>
        <v>1543.9571057521071</v>
      </c>
      <c r="J384" s="150" t="s">
        <v>187</v>
      </c>
      <c r="V384" s="153"/>
      <c r="W384" s="107"/>
      <c r="X384" s="167"/>
    </row>
    <row r="385" spans="2:24">
      <c r="B385" s="164" t="s">
        <v>167</v>
      </c>
      <c r="C385" s="178">
        <v>43889</v>
      </c>
      <c r="D385" s="157">
        <f t="shared" si="61"/>
        <v>422</v>
      </c>
      <c r="E385" s="152">
        <v>179</v>
      </c>
      <c r="F385" s="108">
        <f t="shared" si="60"/>
        <v>1.1561643835616437</v>
      </c>
      <c r="H385" s="142">
        <f t="shared" si="62"/>
        <v>43887</v>
      </c>
      <c r="I385" s="149">
        <f>MAX(0,$I$14*E384*Parameter!$C$6*Parameter!$C$5*Parameter!$C$7*Parameter!$C$8*Parameter!$C$9*Parameter!$C$19*F384)</f>
        <v>1502.0182370008197</v>
      </c>
      <c r="J385" s="150" t="s">
        <v>187</v>
      </c>
      <c r="V385" s="153"/>
      <c r="W385" s="107"/>
      <c r="X385" s="167"/>
    </row>
    <row r="386" spans="2:24">
      <c r="B386" s="164" t="s">
        <v>167</v>
      </c>
      <c r="C386" s="178">
        <v>43890</v>
      </c>
      <c r="D386" s="157">
        <f t="shared" si="61"/>
        <v>423</v>
      </c>
      <c r="E386" s="152">
        <v>1698</v>
      </c>
      <c r="F386" s="108">
        <f t="shared" si="60"/>
        <v>1.1589041095890411</v>
      </c>
      <c r="H386" s="142">
        <f t="shared" ref="H386" si="64">C385</f>
        <v>43889</v>
      </c>
      <c r="I386" s="149">
        <f>MAX(0,$I$14*E385*Parameter!$C$6*Parameter!$C$5*Parameter!$C$7*Parameter!$C$8*Parameter!$C$9*Parameter!$C$19*F385)</f>
        <v>124.9498409613761</v>
      </c>
      <c r="J386" s="150" t="s">
        <v>187</v>
      </c>
      <c r="V386" s="153"/>
      <c r="W386" s="107"/>
      <c r="X386" s="167"/>
    </row>
    <row r="387" spans="2:24">
      <c r="B387" s="151" t="s">
        <v>167</v>
      </c>
      <c r="C387" s="248">
        <v>43891</v>
      </c>
      <c r="D387" s="157">
        <f>(C387+(365*2))-$C$3</f>
        <v>424</v>
      </c>
      <c r="E387" s="152">
        <v>1451</v>
      </c>
      <c r="F387" s="108">
        <f>MIN($C$5/365, (D387/365))</f>
        <v>1.1616438356164382</v>
      </c>
      <c r="H387" s="142">
        <f t="shared" ref="H387:H388" si="65">C386</f>
        <v>43890</v>
      </c>
      <c r="I387" s="149">
        <f>MAX(0,$I$14*E386*Parameter!$C$6*Parameter!$C$5*Parameter!$C$7*Parameter!$C$8*Parameter!$C$9*Parameter!$C$19*F386)</f>
        <v>1188.0870961618289</v>
      </c>
      <c r="J387" s="150" t="s">
        <v>187</v>
      </c>
      <c r="V387" s="153"/>
      <c r="W387" s="107"/>
      <c r="X387" s="167"/>
    </row>
    <row r="388" spans="2:24">
      <c r="B388" s="301" t="s">
        <v>176</v>
      </c>
      <c r="C388" s="294"/>
      <c r="D388" s="295"/>
      <c r="E388" s="299">
        <f>SUM(E369:E387)</f>
        <v>17882</v>
      </c>
      <c r="F388" s="291"/>
      <c r="H388" s="142">
        <f t="shared" si="65"/>
        <v>43891</v>
      </c>
      <c r="I388" s="149">
        <f>MAX(0,$I$14*E387*Parameter!$C$6*Parameter!$C$5*Parameter!$C$7*Parameter!$C$8*Parameter!$C$9*Parameter!$C$19*F387)</f>
        <v>1017.661851725246</v>
      </c>
      <c r="J388" s="150" t="s">
        <v>187</v>
      </c>
      <c r="X388" s="160"/>
    </row>
    <row r="389" spans="2:24" ht="15.75" thickBot="1">
      <c r="B389" s="302"/>
      <c r="C389" s="303"/>
      <c r="D389" s="304"/>
      <c r="E389" s="305"/>
      <c r="F389" s="306"/>
      <c r="G389" s="168"/>
      <c r="H389" s="169" t="s">
        <v>177</v>
      </c>
      <c r="I389" s="170">
        <f>SUM(I370:I388)</f>
        <v>12211.816506652896</v>
      </c>
      <c r="J389" s="171" t="s">
        <v>169</v>
      </c>
      <c r="K389" s="172"/>
      <c r="L389" s="172"/>
      <c r="M389" s="172"/>
      <c r="N389" s="172"/>
      <c r="O389" s="172"/>
      <c r="P389" s="172"/>
      <c r="Q389" s="172"/>
      <c r="R389" s="172"/>
      <c r="S389" s="172"/>
      <c r="T389" s="172"/>
      <c r="U389" s="172"/>
      <c r="V389" s="172"/>
      <c r="W389" s="172"/>
      <c r="X389" s="173"/>
    </row>
    <row r="390" spans="2:24" ht="15.75" thickBot="1"/>
    <row r="391" spans="2:24" ht="24" thickBot="1">
      <c r="B391" s="174" t="s">
        <v>39</v>
      </c>
      <c r="C391" s="158" t="s">
        <v>146</v>
      </c>
      <c r="D391" s="175">
        <f>I393+S393</f>
        <v>12144</v>
      </c>
      <c r="E391" s="176" t="s">
        <v>147</v>
      </c>
      <c r="F391" s="158" t="str">
        <f>X400</f>
        <v>Less than expected</v>
      </c>
      <c r="G391" s="177"/>
      <c r="H391" s="177"/>
      <c r="I391" s="175">
        <f>E415+O401</f>
        <v>18000</v>
      </c>
      <c r="J391" s="177" t="s">
        <v>148</v>
      </c>
      <c r="K391" s="177"/>
      <c r="L391" s="177"/>
      <c r="M391" s="186">
        <v>0</v>
      </c>
      <c r="N391" s="177" t="s">
        <v>149</v>
      </c>
      <c r="O391" s="177"/>
      <c r="P391" s="177"/>
      <c r="Q391" s="177"/>
      <c r="R391" s="177"/>
      <c r="S391" s="175">
        <f>I391-M391</f>
        <v>18000</v>
      </c>
      <c r="T391" s="177" t="s">
        <v>150</v>
      </c>
      <c r="U391" s="177"/>
      <c r="V391" s="177"/>
      <c r="W391" s="242">
        <f>S391*'MR Reference'!$C$79</f>
        <v>16560</v>
      </c>
      <c r="X391" s="241" t="s">
        <v>151</v>
      </c>
    </row>
    <row r="392" spans="2:24" ht="19.5" thickBot="1">
      <c r="B392" s="159"/>
      <c r="C392" s="14"/>
      <c r="D392" s="14"/>
      <c r="E392" s="15"/>
      <c r="F392" s="16"/>
      <c r="G392" s="14"/>
      <c r="X392" s="160"/>
    </row>
    <row r="393" spans="2:24" ht="24" thickBot="1">
      <c r="B393" s="67" t="s">
        <v>229</v>
      </c>
      <c r="C393" s="237" t="s">
        <v>153</v>
      </c>
      <c r="D393" s="69"/>
      <c r="E393" s="70"/>
      <c r="F393" s="68"/>
      <c r="G393" s="71"/>
      <c r="H393" s="68" t="s">
        <v>146</v>
      </c>
      <c r="I393" s="141">
        <f>ROUNDDOWN(I416,0)</f>
        <v>12131</v>
      </c>
      <c r="J393" s="72" t="s">
        <v>147</v>
      </c>
      <c r="L393" s="67" t="s">
        <v>230</v>
      </c>
      <c r="M393" s="237" t="s">
        <v>155</v>
      </c>
      <c r="N393" s="69"/>
      <c r="O393" s="70"/>
      <c r="P393" s="239"/>
      <c r="Q393" s="71"/>
      <c r="R393" s="68" t="s">
        <v>146</v>
      </c>
      <c r="S393" s="141">
        <f>ROUNDDOWN(S401,0)</f>
        <v>13</v>
      </c>
      <c r="T393" s="72" t="s">
        <v>147</v>
      </c>
      <c r="V393" s="288" t="s">
        <v>156</v>
      </c>
      <c r="W393" s="289"/>
      <c r="X393" s="290"/>
    </row>
    <row r="394" spans="2:24" ht="18.75">
      <c r="B394" s="159"/>
      <c r="C394" s="14"/>
      <c r="D394" s="14"/>
      <c r="E394" s="15"/>
      <c r="F394" s="16"/>
      <c r="G394" s="14"/>
      <c r="L394" s="11"/>
      <c r="M394" s="14"/>
      <c r="N394" s="14"/>
      <c r="O394" s="15"/>
      <c r="P394" s="16"/>
      <c r="Q394" s="14"/>
      <c r="X394" s="160"/>
    </row>
    <row r="395" spans="2:24" ht="18.75">
      <c r="B395" s="161" t="s">
        <v>157</v>
      </c>
      <c r="C395" s="14"/>
      <c r="D395" s="14"/>
      <c r="E395" s="15"/>
      <c r="F395" s="16"/>
      <c r="G395" s="14"/>
      <c r="H395" s="17" t="s">
        <v>158</v>
      </c>
      <c r="L395" s="17" t="s">
        <v>157</v>
      </c>
      <c r="M395" s="14"/>
      <c r="N395" s="14"/>
      <c r="O395" s="15"/>
      <c r="P395" s="16"/>
      <c r="Q395" s="14"/>
      <c r="R395" s="17" t="s">
        <v>158</v>
      </c>
      <c r="V395" s="17" t="s">
        <v>156</v>
      </c>
      <c r="X395" s="160"/>
    </row>
    <row r="396" spans="2:24" ht="23.25">
      <c r="B396" s="162" t="s">
        <v>231</v>
      </c>
      <c r="C396" s="146"/>
      <c r="D396" s="144" t="s">
        <v>160</v>
      </c>
      <c r="E396" s="147" t="s">
        <v>161</v>
      </c>
      <c r="F396" s="144" t="s">
        <v>162</v>
      </c>
      <c r="G396" s="18"/>
      <c r="H396" s="145" t="s">
        <v>229</v>
      </c>
      <c r="I396" s="144" t="s">
        <v>163</v>
      </c>
      <c r="J396" s="148" t="s">
        <v>164</v>
      </c>
      <c r="L396" s="143" t="s">
        <v>232</v>
      </c>
      <c r="M396" s="146"/>
      <c r="N396" s="144" t="s">
        <v>160</v>
      </c>
      <c r="O396" s="147" t="s">
        <v>161</v>
      </c>
      <c r="P396" s="144" t="s">
        <v>162</v>
      </c>
      <c r="Q396" s="18"/>
      <c r="R396" s="145" t="s">
        <v>230</v>
      </c>
      <c r="S396" s="144" t="s">
        <v>163</v>
      </c>
      <c r="T396" s="148" t="s">
        <v>164</v>
      </c>
      <c r="V396" s="143" t="s">
        <v>233</v>
      </c>
      <c r="W396" s="148" t="s">
        <v>166</v>
      </c>
      <c r="X396" s="163" t="s">
        <v>164</v>
      </c>
    </row>
    <row r="397" spans="2:24">
      <c r="B397" s="164" t="s">
        <v>167</v>
      </c>
      <c r="C397" s="178">
        <v>43864</v>
      </c>
      <c r="D397" s="157">
        <f>(C397+(365*2))-$C$3</f>
        <v>397</v>
      </c>
      <c r="E397" s="152">
        <v>1235</v>
      </c>
      <c r="F397" s="108">
        <f t="shared" ref="F397:F414" si="66">MIN($C$5/365, (D397/365))</f>
        <v>1.0876712328767124</v>
      </c>
      <c r="H397" s="144" t="s">
        <v>168</v>
      </c>
      <c r="I397" s="147">
        <f>Parameter!$C$18*(Parameter!$C$17/Parameter!$C$4-1)</f>
        <v>1.9310126823253633</v>
      </c>
      <c r="J397" s="144" t="s">
        <v>169</v>
      </c>
      <c r="L397" s="151" t="s">
        <v>167</v>
      </c>
      <c r="M397" s="277">
        <v>44043</v>
      </c>
      <c r="N397" s="157">
        <f>(M397+(365*2))-$C$3</f>
        <v>576</v>
      </c>
      <c r="O397" s="152">
        <v>3</v>
      </c>
      <c r="P397" s="108">
        <f>MIN($C$5/365, (N397/365))</f>
        <v>1.4136986301369863</v>
      </c>
      <c r="Q397" s="11"/>
      <c r="R397" s="144" t="s">
        <v>168</v>
      </c>
      <c r="S397" s="147">
        <f>Parameter!$C$18*(Parameter!$C$17/Parameter!$C$4-1)</f>
        <v>1.9310126823253633</v>
      </c>
      <c r="T397" s="144" t="s">
        <v>169</v>
      </c>
      <c r="V397" s="203" t="s">
        <v>170</v>
      </c>
      <c r="W397" s="204">
        <v>44394</v>
      </c>
      <c r="X397" s="205" t="s">
        <v>171</v>
      </c>
    </row>
    <row r="398" spans="2:24">
      <c r="B398" s="164" t="s">
        <v>167</v>
      </c>
      <c r="C398" s="178">
        <v>43866</v>
      </c>
      <c r="D398" s="157">
        <f t="shared" ref="D398:D414" si="67">(C398+(365*2))-$C$3</f>
        <v>399</v>
      </c>
      <c r="E398" s="152">
        <v>602</v>
      </c>
      <c r="F398" s="108">
        <f t="shared" si="66"/>
        <v>1.0931506849315069</v>
      </c>
      <c r="H398" s="142">
        <f t="shared" ref="H398:H414" si="68">C397</f>
        <v>43864</v>
      </c>
      <c r="I398" s="149">
        <f>MAX(0,$I$14*E397*Parameter!$C$6*Parameter!$C$5*Parameter!$C$7*Parameter!$C$8*Parameter!$C$9*Parameter!$C$19*F397)</f>
        <v>811.01276541817231</v>
      </c>
      <c r="J398" s="150" t="s">
        <v>187</v>
      </c>
      <c r="L398" s="151" t="s">
        <v>167</v>
      </c>
      <c r="M398" s="281">
        <v>44049</v>
      </c>
      <c r="N398" s="157">
        <f t="shared" ref="N398:N400" si="69">(M398+(365*2))-$C$3</f>
        <v>582</v>
      </c>
      <c r="O398" s="152">
        <v>10</v>
      </c>
      <c r="P398" s="108">
        <f t="shared" ref="P398:P400" si="70">MIN($C$5/365, (N398/365))</f>
        <v>1.4136986301369863</v>
      </c>
      <c r="Q398" s="11"/>
      <c r="R398" s="142">
        <f>M397</f>
        <v>44043</v>
      </c>
      <c r="S398" s="149">
        <f>MAX(0,$S$14*O397*Parameter!$C$6*Parameter!$C$5*Parameter!$C$7*Parameter!$C$8*Parameter!$C$9*Parameter!$C$19*P397)</f>
        <v>2.5605967037545363</v>
      </c>
      <c r="T398" s="150" t="s">
        <v>169</v>
      </c>
      <c r="V398" s="151" t="s">
        <v>172</v>
      </c>
      <c r="W398" s="152">
        <f>(W397/365)*$C$5</f>
        <v>62759.736986301366</v>
      </c>
      <c r="X398" s="165" t="s">
        <v>173</v>
      </c>
    </row>
    <row r="399" spans="2:24">
      <c r="B399" s="164" t="s">
        <v>167</v>
      </c>
      <c r="C399" s="178">
        <v>43867</v>
      </c>
      <c r="D399" s="157">
        <f t="shared" si="67"/>
        <v>400</v>
      </c>
      <c r="E399" s="152">
        <v>824</v>
      </c>
      <c r="F399" s="108">
        <f t="shared" si="66"/>
        <v>1.095890410958904</v>
      </c>
      <c r="H399" s="142">
        <f t="shared" si="68"/>
        <v>43866</v>
      </c>
      <c r="I399" s="149">
        <f>MAX(0,$I$14*E398*Parameter!$C$6*Parameter!$C$5*Parameter!$C$7*Parameter!$C$8*Parameter!$C$9*Parameter!$C$19*F398)</f>
        <v>397.31925519924562</v>
      </c>
      <c r="J399" s="150" t="s">
        <v>187</v>
      </c>
      <c r="L399" s="151" t="s">
        <v>167</v>
      </c>
      <c r="M399" s="281">
        <v>44064</v>
      </c>
      <c r="N399" s="157">
        <f t="shared" si="69"/>
        <v>597</v>
      </c>
      <c r="O399" s="152">
        <v>3</v>
      </c>
      <c r="P399" s="108">
        <f t="shared" si="70"/>
        <v>1.4136986301369863</v>
      </c>
      <c r="Q399" s="11"/>
      <c r="R399" s="142">
        <f>M398</f>
        <v>44049</v>
      </c>
      <c r="S399" s="149">
        <f>MAX(0,$S$14*O398*Parameter!$C$6*Parameter!$C$5*Parameter!$C$7*Parameter!$C$8*Parameter!$C$9*Parameter!$C$19*P398)</f>
        <v>8.5353223458484546</v>
      </c>
      <c r="T399" s="150" t="s">
        <v>169</v>
      </c>
      <c r="V399" s="151" t="s">
        <v>174</v>
      </c>
      <c r="W399" s="154">
        <f>D391</f>
        <v>12144</v>
      </c>
      <c r="X399" s="165" t="s">
        <v>173</v>
      </c>
    </row>
    <row r="400" spans="2:24">
      <c r="B400" s="164" t="s">
        <v>167</v>
      </c>
      <c r="C400" s="178">
        <v>43868</v>
      </c>
      <c r="D400" s="157">
        <f t="shared" si="67"/>
        <v>401</v>
      </c>
      <c r="E400" s="152">
        <v>125</v>
      </c>
      <c r="F400" s="108">
        <f t="shared" si="66"/>
        <v>1.0986301369863014</v>
      </c>
      <c r="H400" s="142">
        <f t="shared" si="68"/>
        <v>43867</v>
      </c>
      <c r="I400" s="149">
        <f>MAX(0,$I$14*E399*Parameter!$C$6*Parameter!$C$5*Parameter!$C$7*Parameter!$C$8*Parameter!$C$9*Parameter!$C$19*F399)</f>
        <v>545.20198550225768</v>
      </c>
      <c r="J400" s="150" t="s">
        <v>187</v>
      </c>
      <c r="L400" s="151" t="s">
        <v>167</v>
      </c>
      <c r="M400" s="282">
        <v>44086</v>
      </c>
      <c r="N400" s="157">
        <f t="shared" si="69"/>
        <v>619</v>
      </c>
      <c r="O400" s="152">
        <v>25</v>
      </c>
      <c r="P400" s="108">
        <f t="shared" si="70"/>
        <v>1.4136986301369863</v>
      </c>
      <c r="Q400" s="11"/>
      <c r="R400" s="142">
        <f>M399</f>
        <v>44064</v>
      </c>
      <c r="S400" s="149">
        <f>MAX(0,$S$14*O399*Parameter!$C$6*Parameter!$C$5*Parameter!$C$7*Parameter!$C$8*Parameter!$C$9*Parameter!$C$19*P399)</f>
        <v>2.5605967037545363</v>
      </c>
      <c r="T400" s="150" t="s">
        <v>169</v>
      </c>
      <c r="V400" s="155" t="s">
        <v>175</v>
      </c>
      <c r="W400" s="156">
        <f>(W398-W399)/W398</f>
        <v>0.80650014510655643</v>
      </c>
      <c r="X400" s="166" t="str">
        <f>IF(W400&lt;100%,"Less than expected","More than expected")</f>
        <v>Less than expected</v>
      </c>
    </row>
    <row r="401" spans="2:24">
      <c r="B401" s="164" t="s">
        <v>167</v>
      </c>
      <c r="C401" s="178">
        <v>43869</v>
      </c>
      <c r="D401" s="157">
        <f t="shared" si="67"/>
        <v>402</v>
      </c>
      <c r="E401" s="152">
        <v>310</v>
      </c>
      <c r="F401" s="108">
        <f t="shared" si="66"/>
        <v>1.1013698630136985</v>
      </c>
      <c r="H401" s="142">
        <f t="shared" si="68"/>
        <v>43868</v>
      </c>
      <c r="I401" s="149">
        <f>MAX(0,$I$14*E400*Parameter!$C$6*Parameter!$C$5*Parameter!$C$7*Parameter!$C$8*Parameter!$C$9*Parameter!$C$19*F400)</f>
        <v>82.913378408072433</v>
      </c>
      <c r="J401" s="150" t="s">
        <v>187</v>
      </c>
      <c r="L401" s="285" t="s">
        <v>176</v>
      </c>
      <c r="M401" s="285"/>
      <c r="N401" s="285"/>
      <c r="O401" s="286">
        <f>SUM(O397:O400)</f>
        <v>41</v>
      </c>
      <c r="P401" s="287"/>
      <c r="R401" s="144" t="s">
        <v>177</v>
      </c>
      <c r="S401" s="238">
        <f>SUM(S398:S400)</f>
        <v>13.656515753357526</v>
      </c>
      <c r="T401" s="150" t="s">
        <v>169</v>
      </c>
      <c r="V401" s="153"/>
      <c r="W401" s="107"/>
      <c r="X401" s="167"/>
    </row>
    <row r="402" spans="2:24">
      <c r="B402" s="164" t="s">
        <v>167</v>
      </c>
      <c r="C402" s="178">
        <v>43871</v>
      </c>
      <c r="D402" s="157">
        <f t="shared" si="67"/>
        <v>404</v>
      </c>
      <c r="E402" s="152">
        <v>508</v>
      </c>
      <c r="F402" s="108">
        <f t="shared" si="66"/>
        <v>1.106849315068493</v>
      </c>
      <c r="H402" s="142">
        <f t="shared" si="68"/>
        <v>43869</v>
      </c>
      <c r="I402" s="149">
        <f>MAX(0,$I$14*E401*Parameter!$C$6*Parameter!$C$5*Parameter!$C$7*Parameter!$C$8*Parameter!$C$9*Parameter!$C$19*F401)</f>
        <v>206.13795944566556</v>
      </c>
      <c r="J402" s="150" t="s">
        <v>187</v>
      </c>
      <c r="L402" s="285"/>
      <c r="M402" s="285"/>
      <c r="N402" s="285"/>
      <c r="O402" s="286"/>
      <c r="P402" s="287"/>
      <c r="V402" s="153"/>
      <c r="W402" s="107"/>
      <c r="X402" s="167"/>
    </row>
    <row r="403" spans="2:24">
      <c r="B403" s="164" t="s">
        <v>167</v>
      </c>
      <c r="C403" s="178">
        <v>43872</v>
      </c>
      <c r="D403" s="157">
        <f t="shared" si="67"/>
        <v>405</v>
      </c>
      <c r="E403" s="152">
        <v>2563</v>
      </c>
      <c r="F403" s="108">
        <f t="shared" si="66"/>
        <v>1.1095890410958904</v>
      </c>
      <c r="H403" s="142">
        <f t="shared" si="68"/>
        <v>43871</v>
      </c>
      <c r="I403" s="149">
        <f>MAX(0,$I$14*E402*Parameter!$C$6*Parameter!$C$5*Parameter!$C$7*Parameter!$C$8*Parameter!$C$9*Parameter!$C$19*F402)</f>
        <v>339.48086738045924</v>
      </c>
      <c r="J403" s="150" t="s">
        <v>187</v>
      </c>
      <c r="V403" s="153"/>
      <c r="W403" s="107"/>
      <c r="X403" s="167"/>
    </row>
    <row r="404" spans="2:24">
      <c r="B404" s="164" t="s">
        <v>167</v>
      </c>
      <c r="C404" s="178">
        <v>43873</v>
      </c>
      <c r="D404" s="157">
        <f t="shared" si="67"/>
        <v>406</v>
      </c>
      <c r="E404" s="152">
        <v>1561</v>
      </c>
      <c r="F404" s="108">
        <f t="shared" si="66"/>
        <v>1.1123287671232878</v>
      </c>
      <c r="H404" s="142">
        <f t="shared" si="68"/>
        <v>43872</v>
      </c>
      <c r="I404" s="149">
        <f>MAX(0,$I$14*E403*Parameter!$C$6*Parameter!$C$5*Parameter!$C$7*Parameter!$C$8*Parameter!$C$9*Parameter!$C$19*F403)</f>
        <v>1717.0140745786596</v>
      </c>
      <c r="J404" s="150" t="s">
        <v>187</v>
      </c>
      <c r="V404" s="153"/>
      <c r="W404" s="107"/>
      <c r="X404" s="167"/>
    </row>
    <row r="405" spans="2:24">
      <c r="B405" s="164" t="s">
        <v>167</v>
      </c>
      <c r="C405" s="178">
        <v>43874</v>
      </c>
      <c r="D405" s="157">
        <f t="shared" si="67"/>
        <v>407</v>
      </c>
      <c r="E405" s="152">
        <v>1</v>
      </c>
      <c r="F405" s="108">
        <f t="shared" si="66"/>
        <v>1.1150684931506849</v>
      </c>
      <c r="H405" s="142">
        <f t="shared" si="68"/>
        <v>43873</v>
      </c>
      <c r="I405" s="149">
        <f>MAX(0,$I$14*E404*Parameter!$C$6*Parameter!$C$5*Parameter!$C$7*Parameter!$C$8*Parameter!$C$9*Parameter!$C$19*F404)</f>
        <v>1048.3327716742231</v>
      </c>
      <c r="J405" s="150" t="s">
        <v>187</v>
      </c>
      <c r="V405" s="153"/>
      <c r="W405" s="107"/>
      <c r="X405" s="167"/>
    </row>
    <row r="406" spans="2:24">
      <c r="B406" s="164" t="s">
        <v>167</v>
      </c>
      <c r="C406" s="178">
        <v>43875</v>
      </c>
      <c r="D406" s="157">
        <f t="shared" si="67"/>
        <v>408</v>
      </c>
      <c r="E406" s="152">
        <v>904</v>
      </c>
      <c r="F406" s="108">
        <f t="shared" si="66"/>
        <v>1.1178082191780823</v>
      </c>
      <c r="H406" s="142">
        <f t="shared" si="68"/>
        <v>43874</v>
      </c>
      <c r="I406" s="149">
        <f>MAX(0,$I$14*E405*Parameter!$C$6*Parameter!$C$5*Parameter!$C$7*Parameter!$C$8*Parameter!$C$9*Parameter!$C$19*F405)</f>
        <v>0.67323182068998466</v>
      </c>
      <c r="J406" s="150" t="s">
        <v>187</v>
      </c>
      <c r="V406" s="153"/>
      <c r="W406" s="107"/>
      <c r="X406" s="167"/>
    </row>
    <row r="407" spans="2:24">
      <c r="B407" s="164" t="s">
        <v>167</v>
      </c>
      <c r="C407" s="178">
        <v>43876</v>
      </c>
      <c r="D407" s="157">
        <f t="shared" si="67"/>
        <v>409</v>
      </c>
      <c r="E407" s="152">
        <v>730</v>
      </c>
      <c r="F407" s="108">
        <f t="shared" si="66"/>
        <v>1.1205479452054794</v>
      </c>
      <c r="H407" s="142">
        <f t="shared" si="68"/>
        <v>43875</v>
      </c>
      <c r="I407" s="149">
        <f>MAX(0,$I$14*E406*Parameter!$C$6*Parameter!$C$5*Parameter!$C$7*Parameter!$C$8*Parameter!$C$9*Parameter!$C$19*F406)</f>
        <v>610.09690144650722</v>
      </c>
      <c r="J407" s="150" t="s">
        <v>187</v>
      </c>
      <c r="V407" s="153"/>
      <c r="W407" s="107"/>
      <c r="X407" s="167"/>
    </row>
    <row r="408" spans="2:24">
      <c r="B408" s="164" t="s">
        <v>167</v>
      </c>
      <c r="C408" s="178">
        <v>43877</v>
      </c>
      <c r="D408" s="157">
        <f t="shared" si="67"/>
        <v>410</v>
      </c>
      <c r="E408" s="152">
        <v>2870</v>
      </c>
      <c r="F408" s="108">
        <f t="shared" si="66"/>
        <v>1.1232876712328768</v>
      </c>
      <c r="H408" s="142">
        <f t="shared" si="68"/>
        <v>43876</v>
      </c>
      <c r="I408" s="149">
        <f>MAX(0,$I$14*E407*Parameter!$C$6*Parameter!$C$5*Parameter!$C$7*Parameter!$C$8*Parameter!$C$9*Parameter!$C$19*F407)</f>
        <v>493.87426217053741</v>
      </c>
      <c r="J408" s="150" t="s">
        <v>187</v>
      </c>
      <c r="V408" s="153"/>
      <c r="W408" s="107"/>
      <c r="X408" s="167"/>
    </row>
    <row r="409" spans="2:24">
      <c r="B409" s="164" t="s">
        <v>167</v>
      </c>
      <c r="C409" s="178">
        <v>43878</v>
      </c>
      <c r="D409" s="157">
        <f t="shared" si="67"/>
        <v>411</v>
      </c>
      <c r="E409" s="152">
        <v>1240</v>
      </c>
      <c r="F409" s="108">
        <f t="shared" si="66"/>
        <v>1.1260273972602739</v>
      </c>
      <c r="H409" s="142">
        <f t="shared" si="68"/>
        <v>43877</v>
      </c>
      <c r="I409" s="149">
        <f>MAX(0,$I$14*E408*Parameter!$C$6*Parameter!$C$5*Parameter!$C$7*Parameter!$C$8*Parameter!$C$9*Parameter!$C$19*F408)</f>
        <v>1946.4174039457127</v>
      </c>
      <c r="J409" s="150" t="s">
        <v>187</v>
      </c>
      <c r="V409" s="153"/>
      <c r="W409" s="107"/>
      <c r="X409" s="167"/>
    </row>
    <row r="410" spans="2:24">
      <c r="B410" s="164" t="s">
        <v>167</v>
      </c>
      <c r="C410" s="178">
        <v>43879</v>
      </c>
      <c r="D410" s="157">
        <f t="shared" si="67"/>
        <v>412</v>
      </c>
      <c r="E410" s="152">
        <v>675</v>
      </c>
      <c r="F410" s="108">
        <f t="shared" si="66"/>
        <v>1.1287671232876713</v>
      </c>
      <c r="H410" s="142">
        <f t="shared" si="68"/>
        <v>43878</v>
      </c>
      <c r="I410" s="149">
        <f>MAX(0,$I$14*E409*Parameter!$C$6*Parameter!$C$5*Parameter!$C$7*Parameter!$C$8*Parameter!$C$9*Parameter!$C$19*F409)</f>
        <v>843.01195355391587</v>
      </c>
      <c r="J410" s="150" t="s">
        <v>187</v>
      </c>
      <c r="V410" s="153"/>
      <c r="W410" s="107"/>
      <c r="X410" s="167"/>
    </row>
    <row r="411" spans="2:24">
      <c r="B411" s="164" t="s">
        <v>167</v>
      </c>
      <c r="C411" s="178">
        <v>43880</v>
      </c>
      <c r="D411" s="157">
        <f t="shared" si="67"/>
        <v>413</v>
      </c>
      <c r="E411" s="152">
        <v>885</v>
      </c>
      <c r="F411" s="108">
        <f t="shared" si="66"/>
        <v>1.1315068493150684</v>
      </c>
      <c r="H411" s="142">
        <f t="shared" si="68"/>
        <v>43879</v>
      </c>
      <c r="I411" s="149">
        <f>MAX(0,$I$14*E410*Parameter!$C$6*Parameter!$C$5*Parameter!$C$7*Parameter!$C$8*Parameter!$C$9*Parameter!$C$19*F410)</f>
        <v>460.01417526753011</v>
      </c>
      <c r="J411" s="150" t="s">
        <v>187</v>
      </c>
      <c r="V411" s="153"/>
      <c r="W411" s="107"/>
      <c r="X411" s="167"/>
    </row>
    <row r="412" spans="2:24">
      <c r="B412" s="164" t="s">
        <v>167</v>
      </c>
      <c r="C412" s="178">
        <v>43881</v>
      </c>
      <c r="D412" s="157">
        <f t="shared" si="67"/>
        <v>414</v>
      </c>
      <c r="E412" s="152">
        <v>304</v>
      </c>
      <c r="F412" s="108">
        <f t="shared" si="66"/>
        <v>1.1342465753424658</v>
      </c>
      <c r="H412" s="142">
        <f t="shared" si="68"/>
        <v>43880</v>
      </c>
      <c r="I412" s="149">
        <f>MAX(0,$I$14*E411*Parameter!$C$6*Parameter!$C$5*Parameter!$C$7*Parameter!$C$8*Parameter!$C$9*Parameter!$C$19*F411)</f>
        <v>604.59360349212011</v>
      </c>
      <c r="J412" s="150" t="s">
        <v>187</v>
      </c>
      <c r="V412" s="153"/>
      <c r="W412" s="107"/>
      <c r="X412" s="167"/>
    </row>
    <row r="413" spans="2:24">
      <c r="B413" s="164" t="s">
        <v>167</v>
      </c>
      <c r="C413" s="178">
        <v>43883</v>
      </c>
      <c r="D413" s="157">
        <f t="shared" si="67"/>
        <v>416</v>
      </c>
      <c r="E413" s="152">
        <v>726</v>
      </c>
      <c r="F413" s="108">
        <f t="shared" si="66"/>
        <v>1.1397260273972603</v>
      </c>
      <c r="H413" s="142">
        <f t="shared" si="68"/>
        <v>43881</v>
      </c>
      <c r="I413" s="149">
        <f>MAX(0,$I$14*E412*Parameter!$C$6*Parameter!$C$5*Parameter!$C$7*Parameter!$C$8*Parameter!$C$9*Parameter!$C$19*F412)</f>
        <v>208.18246689129904</v>
      </c>
      <c r="J413" s="150" t="s">
        <v>187</v>
      </c>
      <c r="V413" s="153"/>
      <c r="W413" s="107"/>
      <c r="X413" s="167"/>
    </row>
    <row r="414" spans="2:24">
      <c r="B414" s="164" t="s">
        <v>167</v>
      </c>
      <c r="C414" s="178">
        <v>43887</v>
      </c>
      <c r="D414" s="157">
        <f t="shared" si="67"/>
        <v>420</v>
      </c>
      <c r="E414" s="152">
        <v>1896</v>
      </c>
      <c r="F414" s="108">
        <f t="shared" si="66"/>
        <v>1.1506849315068493</v>
      </c>
      <c r="H414" s="142">
        <f t="shared" si="68"/>
        <v>43883</v>
      </c>
      <c r="I414" s="149">
        <f>MAX(0,$I$14*E413*Parameter!$C$6*Parameter!$C$5*Parameter!$C$7*Parameter!$C$8*Parameter!$C$9*Parameter!$C$19*F413)</f>
        <v>499.57440186119504</v>
      </c>
      <c r="J414" s="150" t="s">
        <v>187</v>
      </c>
      <c r="V414" s="153"/>
      <c r="W414" s="107"/>
      <c r="X414" s="167"/>
    </row>
    <row r="415" spans="2:24">
      <c r="B415" s="301" t="s">
        <v>176</v>
      </c>
      <c r="C415" s="294"/>
      <c r="D415" s="295"/>
      <c r="E415" s="299">
        <f>SUM(E397:E414)</f>
        <v>17959</v>
      </c>
      <c r="F415" s="291"/>
      <c r="H415" s="142">
        <f t="shared" ref="H415" si="71">C414</f>
        <v>43887</v>
      </c>
      <c r="I415" s="149">
        <f>MAX(0,$I$14*E414*Parameter!$C$6*Parameter!$C$5*Parameter!$C$7*Parameter!$C$8*Parameter!$C$9*Parameter!$C$19*F414)</f>
        <v>1317.2185834197753</v>
      </c>
      <c r="J415" s="150" t="s">
        <v>187</v>
      </c>
      <c r="X415" s="160"/>
    </row>
    <row r="416" spans="2:24" ht="15.75" thickBot="1">
      <c r="B416" s="302"/>
      <c r="C416" s="303"/>
      <c r="D416" s="304"/>
      <c r="E416" s="305"/>
      <c r="F416" s="306"/>
      <c r="G416" s="168"/>
      <c r="H416" s="169" t="s">
        <v>177</v>
      </c>
      <c r="I416" s="170">
        <f>SUM(I398:I415)</f>
        <v>12131.070041476038</v>
      </c>
      <c r="J416" s="171" t="s">
        <v>169</v>
      </c>
      <c r="K416" s="172"/>
      <c r="L416" s="172"/>
      <c r="M416" s="172"/>
      <c r="N416" s="172"/>
      <c r="O416" s="172"/>
      <c r="P416" s="172"/>
      <c r="Q416" s="172"/>
      <c r="R416" s="172"/>
      <c r="S416" s="172"/>
      <c r="T416" s="172"/>
      <c r="U416" s="172"/>
      <c r="V416" s="172"/>
      <c r="W416" s="172"/>
      <c r="X416" s="173"/>
    </row>
    <row r="417" spans="2:24" ht="15.75" thickBot="1"/>
    <row r="418" spans="2:24" ht="24" thickBot="1">
      <c r="B418" s="174" t="s">
        <v>41</v>
      </c>
      <c r="C418" s="158" t="s">
        <v>146</v>
      </c>
      <c r="D418" s="175">
        <f>I420+S420</f>
        <v>12298</v>
      </c>
      <c r="E418" s="176" t="s">
        <v>147</v>
      </c>
      <c r="F418" s="158" t="str">
        <f>X427</f>
        <v>Less than expected</v>
      </c>
      <c r="G418" s="177"/>
      <c r="H418" s="177"/>
      <c r="I418" s="175">
        <f>E449+O425</f>
        <v>18000</v>
      </c>
      <c r="J418" s="177" t="s">
        <v>148</v>
      </c>
      <c r="K418" s="177"/>
      <c r="L418" s="177"/>
      <c r="M418" s="186">
        <v>0</v>
      </c>
      <c r="N418" s="177" t="s">
        <v>149</v>
      </c>
      <c r="O418" s="177"/>
      <c r="P418" s="177"/>
      <c r="Q418" s="177"/>
      <c r="R418" s="177"/>
      <c r="S418" s="175">
        <f>I418-M418</f>
        <v>18000</v>
      </c>
      <c r="T418" s="177" t="s">
        <v>150</v>
      </c>
      <c r="U418" s="177"/>
      <c r="V418" s="177"/>
      <c r="W418" s="242">
        <f>S418*'MR Reference'!$C$79</f>
        <v>16560</v>
      </c>
      <c r="X418" s="241" t="s">
        <v>151</v>
      </c>
    </row>
    <row r="419" spans="2:24" ht="19.5" thickBot="1">
      <c r="B419" s="159"/>
      <c r="C419" s="14"/>
      <c r="D419" s="14"/>
      <c r="E419" s="15"/>
      <c r="F419" s="16"/>
      <c r="G419" s="14"/>
      <c r="X419" s="160"/>
    </row>
    <row r="420" spans="2:24" ht="24" thickBot="1">
      <c r="B420" s="67" t="s">
        <v>234</v>
      </c>
      <c r="C420" s="237" t="s">
        <v>153</v>
      </c>
      <c r="D420" s="69"/>
      <c r="E420" s="70"/>
      <c r="F420" s="68"/>
      <c r="G420" s="71"/>
      <c r="H420" s="68" t="s">
        <v>146</v>
      </c>
      <c r="I420" s="141">
        <f>ROUNDDOWN(I450,0)</f>
        <v>12298</v>
      </c>
      <c r="J420" s="72" t="s">
        <v>147</v>
      </c>
      <c r="L420" s="67" t="s">
        <v>235</v>
      </c>
      <c r="M420" s="237" t="s">
        <v>155</v>
      </c>
      <c r="N420" s="69"/>
      <c r="O420" s="70"/>
      <c r="P420" s="239"/>
      <c r="Q420" s="71"/>
      <c r="R420" s="68" t="s">
        <v>146</v>
      </c>
      <c r="S420" s="141">
        <f>ROUNDDOWN(S426,0)</f>
        <v>0</v>
      </c>
      <c r="T420" s="72" t="s">
        <v>147</v>
      </c>
      <c r="V420" s="288" t="s">
        <v>156</v>
      </c>
      <c r="W420" s="289"/>
      <c r="X420" s="290"/>
    </row>
    <row r="421" spans="2:24" ht="18.75">
      <c r="B421" s="159"/>
      <c r="C421" s="14"/>
      <c r="D421" s="14"/>
      <c r="E421" s="15"/>
      <c r="F421" s="16"/>
      <c r="G421" s="14"/>
      <c r="L421" s="11"/>
      <c r="M421" s="14"/>
      <c r="N421" s="14"/>
      <c r="O421" s="15"/>
      <c r="P421" s="16"/>
      <c r="Q421" s="14"/>
      <c r="X421" s="160"/>
    </row>
    <row r="422" spans="2:24" ht="18.75">
      <c r="B422" s="161" t="s">
        <v>157</v>
      </c>
      <c r="C422" s="14"/>
      <c r="D422" s="14"/>
      <c r="E422" s="15"/>
      <c r="F422" s="16"/>
      <c r="G422" s="14"/>
      <c r="H422" s="17" t="s">
        <v>158</v>
      </c>
      <c r="L422" s="17" t="s">
        <v>157</v>
      </c>
      <c r="M422" s="14"/>
      <c r="N422" s="14"/>
      <c r="O422" s="15"/>
      <c r="P422" s="16"/>
      <c r="Q422" s="14"/>
      <c r="R422" s="17" t="s">
        <v>158</v>
      </c>
      <c r="V422" s="17" t="s">
        <v>156</v>
      </c>
      <c r="X422" s="160"/>
    </row>
    <row r="423" spans="2:24" ht="23.25">
      <c r="B423" s="162" t="s">
        <v>236</v>
      </c>
      <c r="C423" s="146"/>
      <c r="D423" s="144" t="s">
        <v>160</v>
      </c>
      <c r="E423" s="147" t="s">
        <v>161</v>
      </c>
      <c r="F423" s="144" t="s">
        <v>162</v>
      </c>
      <c r="G423" s="18"/>
      <c r="H423" s="145" t="s">
        <v>234</v>
      </c>
      <c r="I423" s="144" t="s">
        <v>163</v>
      </c>
      <c r="J423" s="148" t="s">
        <v>164</v>
      </c>
      <c r="L423" s="143" t="s">
        <v>237</v>
      </c>
      <c r="M423" s="146"/>
      <c r="N423" s="144" t="s">
        <v>160</v>
      </c>
      <c r="O423" s="147" t="s">
        <v>161</v>
      </c>
      <c r="P423" s="144" t="s">
        <v>162</v>
      </c>
      <c r="Q423" s="18"/>
      <c r="R423" s="145" t="s">
        <v>235</v>
      </c>
      <c r="S423" s="144" t="s">
        <v>163</v>
      </c>
      <c r="T423" s="148" t="s">
        <v>164</v>
      </c>
      <c r="V423" s="143" t="s">
        <v>238</v>
      </c>
      <c r="W423" s="148" t="s">
        <v>166</v>
      </c>
      <c r="X423" s="163" t="s">
        <v>164</v>
      </c>
    </row>
    <row r="424" spans="2:24">
      <c r="B424" s="164" t="s">
        <v>167</v>
      </c>
      <c r="C424" s="178">
        <v>43863</v>
      </c>
      <c r="D424" s="157">
        <f>(C424+(365*2))-$C$3</f>
        <v>396</v>
      </c>
      <c r="E424" s="152">
        <v>2</v>
      </c>
      <c r="F424" s="108">
        <f t="shared" ref="F424:F448" si="72">MIN($C$5/365, (D424/365))</f>
        <v>1.0849315068493151</v>
      </c>
      <c r="H424" s="144" t="s">
        <v>168</v>
      </c>
      <c r="I424" s="147">
        <f>Parameter!$C$18*(Parameter!$C$17/Parameter!$C$4-1)</f>
        <v>1.9310126823253633</v>
      </c>
      <c r="J424" s="144" t="s">
        <v>169</v>
      </c>
      <c r="L424" s="151" t="s">
        <v>167</v>
      </c>
      <c r="M424" s="277" t="s">
        <v>213</v>
      </c>
      <c r="N424" s="248" t="s">
        <v>213</v>
      </c>
      <c r="O424" s="152">
        <v>0</v>
      </c>
      <c r="P424" s="108" t="s">
        <v>213</v>
      </c>
      <c r="Q424" s="11"/>
      <c r="R424" s="144" t="s">
        <v>168</v>
      </c>
      <c r="S424" s="147">
        <f>Parameter!$C$18*(Parameter!$C$17/Parameter!$C$4-1)</f>
        <v>1.9310126823253633</v>
      </c>
      <c r="T424" s="144" t="s">
        <v>169</v>
      </c>
      <c r="V424" s="203" t="s">
        <v>170</v>
      </c>
      <c r="W424" s="204">
        <v>44394</v>
      </c>
      <c r="X424" s="205" t="s">
        <v>171</v>
      </c>
    </row>
    <row r="425" spans="2:24">
      <c r="B425" s="164" t="s">
        <v>167</v>
      </c>
      <c r="C425" s="178">
        <v>43865</v>
      </c>
      <c r="D425" s="157">
        <f t="shared" ref="D425:D448" si="73">(C425+(365*2))-$C$3</f>
        <v>398</v>
      </c>
      <c r="E425" s="152">
        <v>1</v>
      </c>
      <c r="F425" s="108">
        <f t="shared" si="72"/>
        <v>1.0904109589041096</v>
      </c>
      <c r="H425" s="142">
        <f t="shared" ref="H425:H439" si="74">C424</f>
        <v>43863</v>
      </c>
      <c r="I425" s="149">
        <f>MAX(0,$I$14*E424*Parameter!$C$6*Parameter!$C$5*Parameter!$C$7*Parameter!$C$8*Parameter!$C$9*Parameter!$C$19*F424)</f>
        <v>1.3100727321534835</v>
      </c>
      <c r="J425" s="150" t="s">
        <v>187</v>
      </c>
      <c r="L425" s="285" t="s">
        <v>176</v>
      </c>
      <c r="M425" s="285"/>
      <c r="N425" s="285"/>
      <c r="O425" s="286">
        <f>SUM(O424)</f>
        <v>0</v>
      </c>
      <c r="P425" s="287"/>
      <c r="Q425" s="11"/>
      <c r="R425" s="262" t="str">
        <f>M424</f>
        <v>N/A</v>
      </c>
      <c r="S425" s="263">
        <v>0</v>
      </c>
      <c r="T425" s="150" t="s">
        <v>169</v>
      </c>
      <c r="V425" s="151" t="s">
        <v>172</v>
      </c>
      <c r="W425" s="152">
        <f>(W424/365)*$C$5</f>
        <v>62759.736986301366</v>
      </c>
      <c r="X425" s="165" t="s">
        <v>173</v>
      </c>
    </row>
    <row r="426" spans="2:24">
      <c r="B426" s="164" t="s">
        <v>167</v>
      </c>
      <c r="C426" s="178">
        <v>43867</v>
      </c>
      <c r="D426" s="157">
        <f t="shared" si="73"/>
        <v>400</v>
      </c>
      <c r="E426" s="152">
        <v>218</v>
      </c>
      <c r="F426" s="108">
        <f t="shared" si="72"/>
        <v>1.095890410958904</v>
      </c>
      <c r="H426" s="142">
        <f t="shared" si="74"/>
        <v>43865</v>
      </c>
      <c r="I426" s="149">
        <f>MAX(0,$I$14*E425*Parameter!$C$6*Parameter!$C$5*Parameter!$C$7*Parameter!$C$8*Parameter!$C$9*Parameter!$C$19*F425)</f>
        <v>0.65834463055187686</v>
      </c>
      <c r="J426" s="150" t="s">
        <v>187</v>
      </c>
      <c r="L426" s="285"/>
      <c r="M426" s="285"/>
      <c r="N426" s="285"/>
      <c r="O426" s="286"/>
      <c r="P426" s="287"/>
      <c r="Q426" s="11"/>
      <c r="R426" s="144" t="s">
        <v>177</v>
      </c>
      <c r="S426" s="238">
        <f>SUM(S425)</f>
        <v>0</v>
      </c>
      <c r="T426" s="150" t="s">
        <v>169</v>
      </c>
      <c r="V426" s="151" t="s">
        <v>174</v>
      </c>
      <c r="W426" s="154">
        <f>D418</f>
        <v>12298</v>
      </c>
      <c r="X426" s="165" t="s">
        <v>173</v>
      </c>
    </row>
    <row r="427" spans="2:24">
      <c r="B427" s="164" t="s">
        <v>167</v>
      </c>
      <c r="C427" s="178">
        <v>43868</v>
      </c>
      <c r="D427" s="157">
        <f t="shared" si="73"/>
        <v>401</v>
      </c>
      <c r="E427" s="152">
        <v>1848</v>
      </c>
      <c r="F427" s="108">
        <f t="shared" si="72"/>
        <v>1.0986301369863014</v>
      </c>
      <c r="H427" s="142">
        <f t="shared" si="74"/>
        <v>43867</v>
      </c>
      <c r="I427" s="149">
        <f>MAX(0,$I$14*E426*Parameter!$C$6*Parameter!$C$5*Parameter!$C$7*Parameter!$C$8*Parameter!$C$9*Parameter!$C$19*F426)</f>
        <v>144.24033111588864</v>
      </c>
      <c r="J427" s="150" t="s">
        <v>187</v>
      </c>
      <c r="V427" s="155" t="s">
        <v>175</v>
      </c>
      <c r="W427" s="156">
        <f>(W425-W426)/W425</f>
        <v>0.80404634259884966</v>
      </c>
      <c r="X427" s="166" t="str">
        <f>IF(W427&lt;100%,"Less than expected","More than expected")</f>
        <v>Less than expected</v>
      </c>
    </row>
    <row r="428" spans="2:24">
      <c r="B428" s="164" t="s">
        <v>167</v>
      </c>
      <c r="C428" s="178">
        <v>43869</v>
      </c>
      <c r="D428" s="157">
        <f t="shared" si="73"/>
        <v>402</v>
      </c>
      <c r="E428" s="152">
        <v>433</v>
      </c>
      <c r="F428" s="108">
        <f t="shared" si="72"/>
        <v>1.1013698630136985</v>
      </c>
      <c r="H428" s="142">
        <f t="shared" si="74"/>
        <v>43868</v>
      </c>
      <c r="I428" s="149">
        <f>MAX(0,$I$14*E427*Parameter!$C$6*Parameter!$C$5*Parameter!$C$7*Parameter!$C$8*Parameter!$C$9*Parameter!$C$19*F427)</f>
        <v>1225.7913863849431</v>
      </c>
      <c r="J428" s="150" t="s">
        <v>187</v>
      </c>
      <c r="V428" s="153"/>
      <c r="W428" s="107"/>
      <c r="X428" s="167"/>
    </row>
    <row r="429" spans="2:24">
      <c r="B429" s="164" t="s">
        <v>167</v>
      </c>
      <c r="C429" s="178">
        <v>43870</v>
      </c>
      <c r="D429" s="157">
        <f t="shared" si="73"/>
        <v>403</v>
      </c>
      <c r="E429" s="152">
        <v>268</v>
      </c>
      <c r="F429" s="108">
        <f t="shared" si="72"/>
        <v>1.1041095890410959</v>
      </c>
      <c r="H429" s="142">
        <f t="shared" si="74"/>
        <v>43869</v>
      </c>
      <c r="I429" s="149">
        <f>MAX(0,$I$14*E428*Parameter!$C$6*Parameter!$C$5*Parameter!$C$7*Parameter!$C$8*Parameter!$C$9*Parameter!$C$19*F428)</f>
        <v>287.92818206442962</v>
      </c>
      <c r="J429" s="150" t="s">
        <v>187</v>
      </c>
      <c r="V429" s="153"/>
      <c r="W429" s="107"/>
      <c r="X429" s="167"/>
    </row>
    <row r="430" spans="2:24">
      <c r="B430" s="164" t="s">
        <v>167</v>
      </c>
      <c r="C430" s="178">
        <v>43871</v>
      </c>
      <c r="D430" s="157">
        <f t="shared" si="73"/>
        <v>404</v>
      </c>
      <c r="E430" s="152">
        <v>489</v>
      </c>
      <c r="F430" s="108">
        <f t="shared" si="72"/>
        <v>1.106849315068493</v>
      </c>
      <c r="H430" s="142">
        <f t="shared" si="74"/>
        <v>43870</v>
      </c>
      <c r="I430" s="149">
        <f>MAX(0,$I$14*E429*Parameter!$C$6*Parameter!$C$5*Parameter!$C$7*Parameter!$C$8*Parameter!$C$9*Parameter!$C$19*F429)</f>
        <v>178.65289818624345</v>
      </c>
      <c r="J430" s="150" t="s">
        <v>187</v>
      </c>
      <c r="V430" s="153"/>
      <c r="W430" s="107"/>
      <c r="X430" s="167"/>
    </row>
    <row r="431" spans="2:24">
      <c r="B431" s="164" t="s">
        <v>167</v>
      </c>
      <c r="C431" s="178">
        <v>43872</v>
      </c>
      <c r="D431" s="157">
        <f t="shared" si="73"/>
        <v>405</v>
      </c>
      <c r="E431" s="152">
        <v>508</v>
      </c>
      <c r="F431" s="108">
        <f t="shared" si="72"/>
        <v>1.1095890410958904</v>
      </c>
      <c r="H431" s="142">
        <f t="shared" si="74"/>
        <v>43871</v>
      </c>
      <c r="I431" s="149">
        <f>MAX(0,$I$14*E430*Parameter!$C$6*Parameter!$C$5*Parameter!$C$7*Parameter!$C$8*Parameter!$C$9*Parameter!$C$19*F430)</f>
        <v>326.78374832489101</v>
      </c>
      <c r="J431" s="150" t="s">
        <v>187</v>
      </c>
      <c r="V431" s="153"/>
      <c r="W431" s="107"/>
      <c r="X431" s="167"/>
    </row>
    <row r="432" spans="2:24">
      <c r="B432" s="164" t="s">
        <v>167</v>
      </c>
      <c r="C432" s="178">
        <v>43873</v>
      </c>
      <c r="D432" s="157">
        <f t="shared" si="73"/>
        <v>406</v>
      </c>
      <c r="E432" s="152">
        <v>480</v>
      </c>
      <c r="F432" s="108">
        <f t="shared" si="72"/>
        <v>1.1123287671232878</v>
      </c>
      <c r="H432" s="142">
        <f t="shared" si="74"/>
        <v>43872</v>
      </c>
      <c r="I432" s="149">
        <f>MAX(0,$I$14*E431*Parameter!$C$6*Parameter!$C$5*Parameter!$C$7*Parameter!$C$8*Parameter!$C$9*Parameter!$C$19*F431)</f>
        <v>340.32116655714356</v>
      </c>
      <c r="J432" s="150" t="s">
        <v>187</v>
      </c>
      <c r="V432" s="153"/>
      <c r="W432" s="107"/>
      <c r="X432" s="167"/>
    </row>
    <row r="433" spans="2:24">
      <c r="B433" s="164" t="s">
        <v>167</v>
      </c>
      <c r="C433" s="178">
        <v>43874</v>
      </c>
      <c r="D433" s="157">
        <f t="shared" si="73"/>
        <v>407</v>
      </c>
      <c r="E433" s="152">
        <v>513</v>
      </c>
      <c r="F433" s="108">
        <f t="shared" si="72"/>
        <v>1.1150684931506849</v>
      </c>
      <c r="H433" s="142">
        <f t="shared" si="74"/>
        <v>43873</v>
      </c>
      <c r="I433" s="149">
        <f>MAX(0,$I$14*E432*Parameter!$C$6*Parameter!$C$5*Parameter!$C$7*Parameter!$C$8*Parameter!$C$9*Parameter!$C$19*F432)</f>
        <v>322.35729045716022</v>
      </c>
      <c r="J433" s="150" t="s">
        <v>187</v>
      </c>
      <c r="V433" s="153"/>
      <c r="W433" s="107"/>
      <c r="X433" s="167"/>
    </row>
    <row r="434" spans="2:24">
      <c r="B434" s="164" t="s">
        <v>167</v>
      </c>
      <c r="C434" s="178">
        <v>43875</v>
      </c>
      <c r="D434" s="157">
        <f t="shared" si="73"/>
        <v>408</v>
      </c>
      <c r="E434" s="152">
        <v>596</v>
      </c>
      <c r="F434" s="108">
        <f t="shared" si="72"/>
        <v>1.1178082191780823</v>
      </c>
      <c r="H434" s="142">
        <f t="shared" si="74"/>
        <v>43874</v>
      </c>
      <c r="I434" s="149">
        <f>MAX(0,$I$14*E433*Parameter!$C$6*Parameter!$C$5*Parameter!$C$7*Parameter!$C$8*Parameter!$C$9*Parameter!$C$19*F433)</f>
        <v>345.36792401396218</v>
      </c>
      <c r="J434" s="150" t="s">
        <v>187</v>
      </c>
      <c r="V434" s="153"/>
      <c r="W434" s="107"/>
      <c r="X434" s="167"/>
    </row>
    <row r="435" spans="2:24">
      <c r="B435" s="164" t="s">
        <v>167</v>
      </c>
      <c r="C435" s="178">
        <v>43876</v>
      </c>
      <c r="D435" s="157">
        <f t="shared" si="73"/>
        <v>409</v>
      </c>
      <c r="E435" s="152">
        <v>1</v>
      </c>
      <c r="F435" s="108">
        <f t="shared" si="72"/>
        <v>1.1205479452054794</v>
      </c>
      <c r="H435" s="142">
        <f t="shared" si="74"/>
        <v>43875</v>
      </c>
      <c r="I435" s="149">
        <f>MAX(0,$I$14*E434*Parameter!$C$6*Parameter!$C$5*Parameter!$C$7*Parameter!$C$8*Parameter!$C$9*Parameter!$C$19*F434)</f>
        <v>402.2320279448212</v>
      </c>
      <c r="J435" s="150" t="s">
        <v>187</v>
      </c>
      <c r="V435" s="153"/>
      <c r="W435" s="107"/>
      <c r="X435" s="167"/>
    </row>
    <row r="436" spans="2:24">
      <c r="B436" s="164" t="s">
        <v>167</v>
      </c>
      <c r="C436" s="178">
        <v>43877</v>
      </c>
      <c r="D436" s="157">
        <f t="shared" si="73"/>
        <v>410</v>
      </c>
      <c r="E436" s="152">
        <v>1973</v>
      </c>
      <c r="F436" s="108">
        <f t="shared" si="72"/>
        <v>1.1232876712328768</v>
      </c>
      <c r="H436" s="142">
        <f t="shared" si="74"/>
        <v>43876</v>
      </c>
      <c r="I436" s="149">
        <f>MAX(0,$I$14*E435*Parameter!$C$6*Parameter!$C$5*Parameter!$C$7*Parameter!$C$8*Parameter!$C$9*Parameter!$C$19*F435)</f>
        <v>0.67654008516511965</v>
      </c>
      <c r="J436" s="150" t="s">
        <v>187</v>
      </c>
      <c r="V436" s="153"/>
      <c r="W436" s="107"/>
      <c r="X436" s="167"/>
    </row>
    <row r="437" spans="2:24">
      <c r="B437" s="164" t="s">
        <v>167</v>
      </c>
      <c r="C437" s="178">
        <v>43878</v>
      </c>
      <c r="D437" s="157">
        <f t="shared" si="73"/>
        <v>411</v>
      </c>
      <c r="E437" s="152">
        <v>405</v>
      </c>
      <c r="F437" s="108">
        <f t="shared" si="72"/>
        <v>1.1260273972602739</v>
      </c>
      <c r="H437" s="142">
        <f t="shared" si="74"/>
        <v>43877</v>
      </c>
      <c r="I437" s="149">
        <f>MAX(0,$I$14*E436*Parameter!$C$6*Parameter!$C$5*Parameter!$C$7*Parameter!$C$8*Parameter!$C$9*Parameter!$C$19*F436)</f>
        <v>1338.0771909355019</v>
      </c>
      <c r="J437" s="150" t="s">
        <v>187</v>
      </c>
      <c r="V437" s="153"/>
      <c r="W437" s="107"/>
      <c r="X437" s="167"/>
    </row>
    <row r="438" spans="2:24">
      <c r="B438" s="164" t="s">
        <v>167</v>
      </c>
      <c r="C438" s="178">
        <v>43879</v>
      </c>
      <c r="D438" s="157">
        <f t="shared" si="73"/>
        <v>412</v>
      </c>
      <c r="E438" s="152">
        <v>357</v>
      </c>
      <c r="F438" s="108">
        <f t="shared" si="72"/>
        <v>1.1287671232876713</v>
      </c>
      <c r="H438" s="142">
        <f t="shared" si="74"/>
        <v>43878</v>
      </c>
      <c r="I438" s="149">
        <f>MAX(0,$I$14*E437*Parameter!$C$6*Parameter!$C$5*Parameter!$C$7*Parameter!$C$8*Parameter!$C$9*Parameter!$C$19*F437)</f>
        <v>275.33858160430316</v>
      </c>
      <c r="J438" s="150" t="s">
        <v>187</v>
      </c>
      <c r="V438" s="153"/>
      <c r="W438" s="107"/>
      <c r="X438" s="167"/>
    </row>
    <row r="439" spans="2:24">
      <c r="B439" s="164" t="s">
        <v>167</v>
      </c>
      <c r="C439" s="178">
        <v>43880</v>
      </c>
      <c r="D439" s="157">
        <f t="shared" si="73"/>
        <v>413</v>
      </c>
      <c r="E439" s="152">
        <v>1536</v>
      </c>
      <c r="F439" s="108">
        <f t="shared" si="72"/>
        <v>1.1315068493150684</v>
      </c>
      <c r="H439" s="142">
        <f t="shared" si="74"/>
        <v>43879</v>
      </c>
      <c r="I439" s="149">
        <f>MAX(0,$I$14*E438*Parameter!$C$6*Parameter!$C$5*Parameter!$C$7*Parameter!$C$8*Parameter!$C$9*Parameter!$C$19*F438)</f>
        <v>243.29638603038254</v>
      </c>
      <c r="J439" s="150" t="s">
        <v>187</v>
      </c>
      <c r="V439" s="153"/>
      <c r="W439" s="107"/>
      <c r="X439" s="167"/>
    </row>
    <row r="440" spans="2:24">
      <c r="B440" s="164" t="s">
        <v>167</v>
      </c>
      <c r="C440" s="178">
        <v>43881</v>
      </c>
      <c r="D440" s="157">
        <f t="shared" si="73"/>
        <v>414</v>
      </c>
      <c r="E440" s="152">
        <v>925</v>
      </c>
      <c r="F440" s="108">
        <f t="shared" si="72"/>
        <v>1.1342465753424658</v>
      </c>
      <c r="H440" s="142">
        <f t="shared" ref="H440:H449" si="75">C439</f>
        <v>43880</v>
      </c>
      <c r="I440" s="149">
        <f>MAX(0,$I$14*E439*Parameter!$C$6*Parameter!$C$5*Parameter!$C$7*Parameter!$C$8*Parameter!$C$9*Parameter!$C$19*F439)</f>
        <v>1049.3285592812388</v>
      </c>
      <c r="J440" s="150" t="s">
        <v>187</v>
      </c>
      <c r="V440" s="153"/>
      <c r="W440" s="107"/>
      <c r="X440" s="167"/>
    </row>
    <row r="441" spans="2:24">
      <c r="B441" s="164" t="s">
        <v>167</v>
      </c>
      <c r="C441" s="178">
        <v>43882</v>
      </c>
      <c r="D441" s="157">
        <f t="shared" si="73"/>
        <v>415</v>
      </c>
      <c r="E441" s="152">
        <v>222</v>
      </c>
      <c r="F441" s="108">
        <f t="shared" si="72"/>
        <v>1.1369863013698631</v>
      </c>
      <c r="H441" s="142">
        <f t="shared" si="75"/>
        <v>43881</v>
      </c>
      <c r="I441" s="149">
        <f>MAX(0,$I$14*E440*Parameter!$C$6*Parameter!$C$5*Parameter!$C$7*Parameter!$C$8*Parameter!$C$9*Parameter!$C$19*F440)</f>
        <v>633.44994037648576</v>
      </c>
      <c r="J441" s="150" t="s">
        <v>187</v>
      </c>
      <c r="V441" s="153"/>
      <c r="W441" s="107"/>
      <c r="X441" s="167"/>
    </row>
    <row r="442" spans="2:24">
      <c r="B442" s="164" t="s">
        <v>167</v>
      </c>
      <c r="C442" s="178">
        <v>43883</v>
      </c>
      <c r="D442" s="157">
        <f t="shared" si="73"/>
        <v>416</v>
      </c>
      <c r="E442" s="152">
        <v>1617</v>
      </c>
      <c r="F442" s="108">
        <f t="shared" si="72"/>
        <v>1.1397260273972603</v>
      </c>
      <c r="H442" s="142">
        <f t="shared" si="75"/>
        <v>43882</v>
      </c>
      <c r="I442" s="149">
        <f>MAX(0,$I$14*E441*Parameter!$C$6*Parameter!$C$5*Parameter!$C$7*Parameter!$C$8*Parameter!$C$9*Parameter!$C$19*F441)</f>
        <v>152.39520304709654</v>
      </c>
      <c r="J442" s="150" t="s">
        <v>187</v>
      </c>
      <c r="V442" s="153"/>
      <c r="W442" s="107"/>
      <c r="X442" s="167"/>
    </row>
    <row r="443" spans="2:24">
      <c r="B443" s="164" t="s">
        <v>167</v>
      </c>
      <c r="C443" s="178">
        <v>43885</v>
      </c>
      <c r="D443" s="157">
        <f t="shared" si="73"/>
        <v>418</v>
      </c>
      <c r="E443" s="152">
        <v>233</v>
      </c>
      <c r="F443" s="108">
        <f t="shared" si="72"/>
        <v>1.1452054794520548</v>
      </c>
      <c r="H443" s="142">
        <f t="shared" si="75"/>
        <v>43883</v>
      </c>
      <c r="I443" s="149">
        <f>MAX(0,$I$14*E442*Parameter!$C$6*Parameter!$C$5*Parameter!$C$7*Parameter!$C$8*Parameter!$C$9*Parameter!$C$19*F442)</f>
        <v>1112.6884405090257</v>
      </c>
      <c r="J443" s="150" t="s">
        <v>187</v>
      </c>
      <c r="V443" s="153"/>
      <c r="W443" s="107"/>
      <c r="X443" s="167"/>
    </row>
    <row r="444" spans="2:24">
      <c r="B444" s="164" t="s">
        <v>167</v>
      </c>
      <c r="C444" s="178">
        <v>43886</v>
      </c>
      <c r="D444" s="157">
        <f t="shared" si="73"/>
        <v>419</v>
      </c>
      <c r="E444" s="152">
        <v>720</v>
      </c>
      <c r="F444" s="108">
        <f t="shared" si="72"/>
        <v>1.1479452054794521</v>
      </c>
      <c r="H444" s="142">
        <f t="shared" si="75"/>
        <v>43885</v>
      </c>
      <c r="I444" s="149">
        <f>MAX(0,$I$14*E443*Parameter!$C$6*Parameter!$C$5*Parameter!$C$7*Parameter!$C$8*Parameter!$C$9*Parameter!$C$19*F443)</f>
        <v>161.10255514565202</v>
      </c>
      <c r="J444" s="150" t="s">
        <v>187</v>
      </c>
      <c r="V444" s="153"/>
      <c r="W444" s="107"/>
      <c r="X444" s="167"/>
    </row>
    <row r="445" spans="2:24">
      <c r="B445" s="164" t="s">
        <v>167</v>
      </c>
      <c r="C445" s="178">
        <v>43888</v>
      </c>
      <c r="D445" s="157">
        <f t="shared" si="73"/>
        <v>421</v>
      </c>
      <c r="E445" s="152">
        <v>2</v>
      </c>
      <c r="F445" s="108">
        <f t="shared" si="72"/>
        <v>1.1534246575342466</v>
      </c>
      <c r="H445" s="142">
        <f t="shared" si="75"/>
        <v>43886</v>
      </c>
      <c r="I445" s="149">
        <f>MAX(0,$I$14*E444*Parameter!$C$6*Parameter!$C$5*Parameter!$C$7*Parameter!$C$8*Parameter!$C$9*Parameter!$C$19*F444)</f>
        <v>499.01861342937241</v>
      </c>
      <c r="J445" s="150" t="s">
        <v>187</v>
      </c>
      <c r="V445" s="153"/>
      <c r="W445" s="107"/>
      <c r="X445" s="167"/>
    </row>
    <row r="446" spans="2:24">
      <c r="B446" s="164" t="s">
        <v>167</v>
      </c>
      <c r="C446" s="178">
        <v>43889</v>
      </c>
      <c r="D446" s="157">
        <f t="shared" si="73"/>
        <v>422</v>
      </c>
      <c r="E446" s="152">
        <v>691</v>
      </c>
      <c r="F446" s="108">
        <f t="shared" si="72"/>
        <v>1.1561643835616437</v>
      </c>
      <c r="H446" s="142">
        <f t="shared" si="75"/>
        <v>43888</v>
      </c>
      <c r="I446" s="149">
        <f>MAX(0,$I$14*E445*Parameter!$C$6*Parameter!$C$5*Parameter!$C$7*Parameter!$C$8*Parameter!$C$9*Parameter!$C$19*F445)</f>
        <v>1.3927793440318601</v>
      </c>
      <c r="J446" s="150" t="s">
        <v>187</v>
      </c>
      <c r="V446" s="153"/>
      <c r="W446" s="107"/>
      <c r="X446" s="167"/>
    </row>
    <row r="447" spans="2:24">
      <c r="B447" s="164" t="s">
        <v>167</v>
      </c>
      <c r="C447" s="178">
        <v>43890</v>
      </c>
      <c r="D447" s="157">
        <f t="shared" si="73"/>
        <v>423</v>
      </c>
      <c r="E447" s="152">
        <v>3058</v>
      </c>
      <c r="F447" s="108">
        <f t="shared" si="72"/>
        <v>1.1589041095890411</v>
      </c>
      <c r="H447" s="142">
        <f t="shared" si="75"/>
        <v>43889</v>
      </c>
      <c r="I447" s="149">
        <f>MAX(0,$I$14*E446*Parameter!$C$6*Parameter!$C$5*Parameter!$C$7*Parameter!$C$8*Parameter!$C$9*Parameter!$C$19*F446)</f>
        <v>482.34826873916694</v>
      </c>
      <c r="J447" s="150" t="s">
        <v>187</v>
      </c>
      <c r="V447" s="153"/>
      <c r="W447" s="107"/>
      <c r="X447" s="167"/>
    </row>
    <row r="448" spans="2:24">
      <c r="B448" s="164" t="s">
        <v>167</v>
      </c>
      <c r="C448" s="178">
        <v>43891</v>
      </c>
      <c r="D448" s="157">
        <f t="shared" si="73"/>
        <v>424</v>
      </c>
      <c r="E448" s="152">
        <v>904</v>
      </c>
      <c r="F448" s="108">
        <f t="shared" si="72"/>
        <v>1.1616438356164382</v>
      </c>
      <c r="H448" s="142">
        <f t="shared" si="75"/>
        <v>43890</v>
      </c>
      <c r="I448" s="149">
        <f>MAX(0,$I$14*E447*Parameter!$C$6*Parameter!$C$5*Parameter!$C$7*Parameter!$C$8*Parameter!$C$9*Parameter!$C$19*F447)</f>
        <v>2139.6762897896774</v>
      </c>
      <c r="J448" s="150" t="s">
        <v>187</v>
      </c>
      <c r="V448" s="153"/>
      <c r="W448" s="107"/>
      <c r="X448" s="167"/>
    </row>
    <row r="449" spans="2:24">
      <c r="B449" s="301" t="s">
        <v>176</v>
      </c>
      <c r="C449" s="294"/>
      <c r="D449" s="295"/>
      <c r="E449" s="299">
        <f>SUM(E424:E448)</f>
        <v>18000</v>
      </c>
      <c r="F449" s="291"/>
      <c r="H449" s="142">
        <f t="shared" si="75"/>
        <v>43891</v>
      </c>
      <c r="I449" s="149">
        <f>MAX(0,$I$14*E448*Parameter!$C$6*Parameter!$C$5*Parameter!$C$7*Parameter!$C$8*Parameter!$C$9*Parameter!$C$19*F448)</f>
        <v>634.02227013068386</v>
      </c>
      <c r="J449" s="150" t="s">
        <v>187</v>
      </c>
      <c r="X449" s="160"/>
    </row>
    <row r="450" spans="2:24" ht="15.75" thickBot="1">
      <c r="B450" s="302"/>
      <c r="C450" s="303"/>
      <c r="D450" s="304"/>
      <c r="E450" s="305"/>
      <c r="F450" s="306"/>
      <c r="G450" s="168"/>
      <c r="H450" s="169" t="s">
        <v>177</v>
      </c>
      <c r="I450" s="170">
        <f>SUM(I425:I449)</f>
        <v>12298.454990859969</v>
      </c>
      <c r="J450" s="171" t="s">
        <v>169</v>
      </c>
      <c r="K450" s="172"/>
      <c r="L450" s="172"/>
      <c r="M450" s="172"/>
      <c r="N450" s="172"/>
      <c r="O450" s="172"/>
      <c r="P450" s="172"/>
      <c r="Q450" s="172"/>
      <c r="R450" s="172"/>
      <c r="S450" s="172"/>
      <c r="T450" s="172"/>
      <c r="U450" s="172"/>
      <c r="V450" s="172"/>
      <c r="W450" s="172"/>
      <c r="X450" s="173"/>
    </row>
    <row r="451" spans="2:24" ht="15.75" thickBot="1"/>
    <row r="452" spans="2:24" ht="24" thickBot="1">
      <c r="B452" s="174" t="s">
        <v>43</v>
      </c>
      <c r="C452" s="158" t="s">
        <v>146</v>
      </c>
      <c r="D452" s="175">
        <f>I454+S454</f>
        <v>12101</v>
      </c>
      <c r="E452" s="176" t="s">
        <v>147</v>
      </c>
      <c r="F452" s="158" t="str">
        <f>X461</f>
        <v>Less than expected</v>
      </c>
      <c r="G452" s="177"/>
      <c r="H452" s="177"/>
      <c r="I452" s="175">
        <f>E487+O462</f>
        <v>18000</v>
      </c>
      <c r="J452" s="177" t="s">
        <v>148</v>
      </c>
      <c r="K452" s="177"/>
      <c r="L452" s="177"/>
      <c r="M452" s="186">
        <v>0</v>
      </c>
      <c r="N452" s="177" t="s">
        <v>149</v>
      </c>
      <c r="O452" s="177"/>
      <c r="P452" s="177"/>
      <c r="Q452" s="177"/>
      <c r="R452" s="177"/>
      <c r="S452" s="175">
        <f>I452-M452</f>
        <v>18000</v>
      </c>
      <c r="T452" s="177" t="s">
        <v>150</v>
      </c>
      <c r="U452" s="177"/>
      <c r="V452" s="177"/>
      <c r="W452" s="242">
        <f>S452*'MR Reference'!$C$79</f>
        <v>16560</v>
      </c>
      <c r="X452" s="241" t="s">
        <v>151</v>
      </c>
    </row>
    <row r="453" spans="2:24" ht="19.5" thickBot="1">
      <c r="B453" s="159"/>
      <c r="C453" s="14"/>
      <c r="D453" s="14"/>
      <c r="E453" s="15"/>
      <c r="F453" s="16"/>
      <c r="G453" s="14"/>
      <c r="X453" s="160"/>
    </row>
    <row r="454" spans="2:24" ht="24" thickBot="1">
      <c r="B454" s="67" t="s">
        <v>239</v>
      </c>
      <c r="C454" s="237" t="s">
        <v>153</v>
      </c>
      <c r="D454" s="69"/>
      <c r="E454" s="70"/>
      <c r="F454" s="68"/>
      <c r="G454" s="71"/>
      <c r="H454" s="68" t="s">
        <v>146</v>
      </c>
      <c r="I454" s="141">
        <f>ROUNDDOWN(I488,0)</f>
        <v>12095</v>
      </c>
      <c r="J454" s="72" t="s">
        <v>147</v>
      </c>
      <c r="L454" s="67" t="s">
        <v>240</v>
      </c>
      <c r="M454" s="237" t="s">
        <v>155</v>
      </c>
      <c r="N454" s="69"/>
      <c r="O454" s="70"/>
      <c r="P454" s="239"/>
      <c r="Q454" s="71"/>
      <c r="R454" s="68" t="s">
        <v>146</v>
      </c>
      <c r="S454" s="141">
        <f>ROUNDDOWN(S463,0)</f>
        <v>6</v>
      </c>
      <c r="T454" s="72" t="s">
        <v>147</v>
      </c>
      <c r="V454" s="288" t="s">
        <v>156</v>
      </c>
      <c r="W454" s="289"/>
      <c r="X454" s="290"/>
    </row>
    <row r="455" spans="2:24" ht="18.75">
      <c r="B455" s="159"/>
      <c r="C455" s="14"/>
      <c r="D455" s="14"/>
      <c r="E455" s="15"/>
      <c r="F455" s="16"/>
      <c r="G455" s="14"/>
      <c r="L455" s="11"/>
      <c r="M455" s="14"/>
      <c r="N455" s="14"/>
      <c r="O455" s="15"/>
      <c r="P455" s="16"/>
      <c r="Q455" s="14"/>
      <c r="X455" s="160"/>
    </row>
    <row r="456" spans="2:24" ht="18.75">
      <c r="B456" s="161" t="s">
        <v>157</v>
      </c>
      <c r="C456" s="14"/>
      <c r="D456" s="14"/>
      <c r="E456" s="15"/>
      <c r="F456" s="16"/>
      <c r="G456" s="14"/>
      <c r="H456" s="17" t="s">
        <v>158</v>
      </c>
      <c r="L456" s="17" t="s">
        <v>157</v>
      </c>
      <c r="M456" s="14"/>
      <c r="N456" s="14"/>
      <c r="O456" s="15"/>
      <c r="P456" s="16"/>
      <c r="Q456" s="14"/>
      <c r="R456" s="17" t="s">
        <v>158</v>
      </c>
      <c r="V456" s="17" t="s">
        <v>156</v>
      </c>
      <c r="X456" s="160"/>
    </row>
    <row r="457" spans="2:24" ht="23.25">
      <c r="B457" s="162" t="s">
        <v>241</v>
      </c>
      <c r="C457" s="146"/>
      <c r="D457" s="144" t="s">
        <v>160</v>
      </c>
      <c r="E457" s="147" t="s">
        <v>161</v>
      </c>
      <c r="F457" s="144" t="s">
        <v>162</v>
      </c>
      <c r="G457" s="18"/>
      <c r="H457" s="145" t="s">
        <v>239</v>
      </c>
      <c r="I457" s="144" t="s">
        <v>163</v>
      </c>
      <c r="J457" s="148" t="s">
        <v>164</v>
      </c>
      <c r="L457" s="143" t="s">
        <v>242</v>
      </c>
      <c r="M457" s="146"/>
      <c r="N457" s="144" t="s">
        <v>160</v>
      </c>
      <c r="O457" s="147" t="s">
        <v>161</v>
      </c>
      <c r="P457" s="144" t="s">
        <v>162</v>
      </c>
      <c r="Q457" s="18"/>
      <c r="R457" s="145" t="s">
        <v>243</v>
      </c>
      <c r="S457" s="144" t="s">
        <v>163</v>
      </c>
      <c r="T457" s="148" t="s">
        <v>164</v>
      </c>
      <c r="V457" s="143" t="s">
        <v>244</v>
      </c>
      <c r="W457" s="148" t="s">
        <v>166</v>
      </c>
      <c r="X457" s="163" t="s">
        <v>164</v>
      </c>
    </row>
    <row r="458" spans="2:24">
      <c r="B458" s="164" t="s">
        <v>167</v>
      </c>
      <c r="C458" s="178">
        <v>43863</v>
      </c>
      <c r="D458" s="157">
        <f>(C458+(365*2))-$C$3</f>
        <v>396</v>
      </c>
      <c r="E458" s="152">
        <v>1032</v>
      </c>
      <c r="F458" s="108">
        <f t="shared" ref="F458:F486" si="76">MIN($C$5/365, (D458/365))</f>
        <v>1.0849315068493151</v>
      </c>
      <c r="H458" s="144" t="s">
        <v>168</v>
      </c>
      <c r="I458" s="147">
        <f>Parameter!$C$18*(Parameter!$C$17/Parameter!$C$4-1)</f>
        <v>1.9310126823253633</v>
      </c>
      <c r="J458" s="144" t="s">
        <v>169</v>
      </c>
      <c r="L458" s="151" t="s">
        <v>167</v>
      </c>
      <c r="M458" s="277">
        <v>43893</v>
      </c>
      <c r="N458" s="157">
        <f>(M458+(365*2))-$C$3</f>
        <v>426</v>
      </c>
      <c r="O458" s="152">
        <v>1</v>
      </c>
      <c r="P458" s="108">
        <f>MIN($C$5/365, (N458/365))</f>
        <v>1.167123287671233</v>
      </c>
      <c r="Q458" s="11"/>
      <c r="R458" s="144" t="s">
        <v>168</v>
      </c>
      <c r="S458" s="147">
        <f>Parameter!$C$18*(Parameter!$C$17/Parameter!$C$4-1)</f>
        <v>1.9310126823253633</v>
      </c>
      <c r="T458" s="144" t="s">
        <v>169</v>
      </c>
      <c r="V458" s="203" t="s">
        <v>170</v>
      </c>
      <c r="W458" s="204">
        <v>44394</v>
      </c>
      <c r="X458" s="205" t="s">
        <v>171</v>
      </c>
    </row>
    <row r="459" spans="2:24">
      <c r="B459" s="164" t="s">
        <v>167</v>
      </c>
      <c r="C459" s="178">
        <v>43864</v>
      </c>
      <c r="D459" s="157">
        <f t="shared" ref="D459:D486" si="77">(C459+(365*2))-$C$3</f>
        <v>397</v>
      </c>
      <c r="E459" s="152">
        <v>84</v>
      </c>
      <c r="F459" s="108">
        <f t="shared" si="76"/>
        <v>1.0876712328767124</v>
      </c>
      <c r="H459" s="142">
        <f t="shared" ref="H459" si="78">C458</f>
        <v>43863</v>
      </c>
      <c r="I459" s="149">
        <f>MAX(0,$I$14*E458*Parameter!$C$6*Parameter!$C$5*Parameter!$C$7*Parameter!$C$8*Parameter!$C$9*Parameter!$C$19*F458)</f>
        <v>675.99752979119762</v>
      </c>
      <c r="J459" s="150" t="s">
        <v>187</v>
      </c>
      <c r="L459" s="151" t="s">
        <v>167</v>
      </c>
      <c r="M459" s="281">
        <v>43896</v>
      </c>
      <c r="N459" s="157">
        <f t="shared" ref="N459:N461" si="79">(M459+(365*2))-$C$3</f>
        <v>429</v>
      </c>
      <c r="O459" s="152">
        <v>2</v>
      </c>
      <c r="P459" s="108">
        <f t="shared" ref="P459:P461" si="80">MIN($C$5/365, (N459/365))</f>
        <v>1.1753424657534246</v>
      </c>
      <c r="Q459" s="11"/>
      <c r="R459" s="142">
        <f>M458</f>
        <v>43893</v>
      </c>
      <c r="S459" s="149">
        <f>MAX(0,$S$14*O458*Parameter!$C$6*Parameter!$C$5*Parameter!$C$7*Parameter!$C$8*Parameter!$C$9*Parameter!$C$19*P458)</f>
        <v>0.70466033320376775</v>
      </c>
      <c r="T459" s="150" t="s">
        <v>169</v>
      </c>
      <c r="V459" s="151" t="s">
        <v>172</v>
      </c>
      <c r="W459" s="152">
        <f>(W458/365)*$C$5</f>
        <v>62759.736986301366</v>
      </c>
      <c r="X459" s="165" t="s">
        <v>173</v>
      </c>
    </row>
    <row r="460" spans="2:24">
      <c r="B460" s="164" t="s">
        <v>167</v>
      </c>
      <c r="C460" s="178">
        <v>43865</v>
      </c>
      <c r="D460" s="157">
        <f t="shared" si="77"/>
        <v>398</v>
      </c>
      <c r="E460" s="152">
        <v>1495</v>
      </c>
      <c r="F460" s="108">
        <f t="shared" si="76"/>
        <v>1.0904109589041096</v>
      </c>
      <c r="H460" s="142">
        <f t="shared" ref="H460:H476" si="81">C459</f>
        <v>43864</v>
      </c>
      <c r="I460" s="149">
        <f>MAX(0,$I$14*E459*Parameter!$C$6*Parameter!$C$5*Parameter!$C$7*Parameter!$C$8*Parameter!$C$9*Parameter!$C$19*F459)</f>
        <v>55.162001858401993</v>
      </c>
      <c r="J460" s="150" t="s">
        <v>187</v>
      </c>
      <c r="L460" s="151" t="s">
        <v>167</v>
      </c>
      <c r="M460" s="281">
        <v>43898</v>
      </c>
      <c r="N460" s="157">
        <f t="shared" si="79"/>
        <v>431</v>
      </c>
      <c r="O460" s="152">
        <v>2</v>
      </c>
      <c r="P460" s="108">
        <f t="shared" si="80"/>
        <v>1.1808219178082191</v>
      </c>
      <c r="Q460" s="11"/>
      <c r="R460" s="142">
        <f>M459</f>
        <v>43896</v>
      </c>
      <c r="S460" s="149">
        <f>MAX(0,$S$14*O459*Parameter!$C$6*Parameter!$C$5*Parameter!$C$7*Parameter!$C$8*Parameter!$C$9*Parameter!$C$19*P459)</f>
        <v>1.4192454598329405</v>
      </c>
      <c r="T460" s="150" t="s">
        <v>169</v>
      </c>
      <c r="V460" s="151" t="s">
        <v>174</v>
      </c>
      <c r="W460" s="154">
        <f>D452</f>
        <v>12101</v>
      </c>
      <c r="X460" s="165" t="s">
        <v>173</v>
      </c>
    </row>
    <row r="461" spans="2:24">
      <c r="B461" s="164" t="s">
        <v>167</v>
      </c>
      <c r="C461" s="178">
        <v>43866</v>
      </c>
      <c r="D461" s="157">
        <f t="shared" si="77"/>
        <v>399</v>
      </c>
      <c r="E461" s="152">
        <v>1560</v>
      </c>
      <c r="F461" s="108">
        <f t="shared" si="76"/>
        <v>1.0931506849315069</v>
      </c>
      <c r="H461" s="142">
        <f t="shared" si="81"/>
        <v>43865</v>
      </c>
      <c r="I461" s="149">
        <f>MAX(0,$I$14*E460*Parameter!$C$6*Parameter!$C$5*Parameter!$C$7*Parameter!$C$8*Parameter!$C$9*Parameter!$C$19*F460)</f>
        <v>984.22522267505587</v>
      </c>
      <c r="J461" s="150" t="s">
        <v>187</v>
      </c>
      <c r="L461" s="151" t="s">
        <v>167</v>
      </c>
      <c r="M461" s="282">
        <v>44185</v>
      </c>
      <c r="N461" s="157">
        <f t="shared" si="79"/>
        <v>718</v>
      </c>
      <c r="O461" s="152">
        <v>3</v>
      </c>
      <c r="P461" s="108">
        <f t="shared" si="80"/>
        <v>1.4136986301369863</v>
      </c>
      <c r="Q461" s="11"/>
      <c r="R461" s="142">
        <f>M460</f>
        <v>43898</v>
      </c>
      <c r="S461" s="149">
        <f>MAX(0,$S$14*O460*Parameter!$C$6*Parameter!$C$5*Parameter!$C$7*Parameter!$C$8*Parameter!$C$9*Parameter!$C$19*P460)</f>
        <v>1.4258619887832107</v>
      </c>
      <c r="T461" s="150" t="s">
        <v>169</v>
      </c>
      <c r="V461" s="155" t="s">
        <v>175</v>
      </c>
      <c r="W461" s="156">
        <f>(W459-W460)/W459</f>
        <v>0.80718529775481218</v>
      </c>
      <c r="X461" s="166" t="str">
        <f>IF(W461&lt;100%,"Less than expected","More than expected")</f>
        <v>Less than expected</v>
      </c>
    </row>
    <row r="462" spans="2:24">
      <c r="B462" s="164" t="s">
        <v>167</v>
      </c>
      <c r="C462" s="178">
        <v>43867</v>
      </c>
      <c r="D462" s="157">
        <f t="shared" si="77"/>
        <v>400</v>
      </c>
      <c r="E462" s="152">
        <v>1348</v>
      </c>
      <c r="F462" s="108">
        <f t="shared" si="76"/>
        <v>1.095890410958904</v>
      </c>
      <c r="H462" s="142">
        <f t="shared" si="81"/>
        <v>43866</v>
      </c>
      <c r="I462" s="149">
        <f>MAX(0,$I$14*E461*Parameter!$C$6*Parameter!$C$5*Parameter!$C$7*Parameter!$C$8*Parameter!$C$9*Parameter!$C$19*F461)</f>
        <v>1029.5980699515335</v>
      </c>
      <c r="J462" s="150" t="s">
        <v>187</v>
      </c>
      <c r="L462" s="285" t="s">
        <v>176</v>
      </c>
      <c r="M462" s="285"/>
      <c r="N462" s="285"/>
      <c r="O462" s="286">
        <f>SUM(O458:O461)</f>
        <v>8</v>
      </c>
      <c r="P462" s="287"/>
      <c r="R462" s="142">
        <f>M461</f>
        <v>44185</v>
      </c>
      <c r="S462" s="149">
        <f>MAX(0,$S$14*O461*Parameter!$C$6*Parameter!$C$5*Parameter!$C$7*Parameter!$C$8*Parameter!$C$9*Parameter!$C$19*P461)</f>
        <v>2.5605967037545363</v>
      </c>
      <c r="T462" s="150" t="s">
        <v>169</v>
      </c>
      <c r="V462" s="153"/>
      <c r="W462" s="107"/>
      <c r="X462" s="167"/>
    </row>
    <row r="463" spans="2:24">
      <c r="B463" s="164" t="s">
        <v>167</v>
      </c>
      <c r="C463" s="178">
        <v>43868</v>
      </c>
      <c r="D463" s="157">
        <f t="shared" si="77"/>
        <v>401</v>
      </c>
      <c r="E463" s="152">
        <v>767</v>
      </c>
      <c r="F463" s="108">
        <f t="shared" si="76"/>
        <v>1.0986301369863014</v>
      </c>
      <c r="H463" s="142">
        <f t="shared" si="81"/>
        <v>43867</v>
      </c>
      <c r="I463" s="149">
        <f>MAX(0,$I$14*E462*Parameter!$C$6*Parameter!$C$5*Parameter!$C$7*Parameter!$C$8*Parameter!$C$9*Parameter!$C$19*F462)</f>
        <v>891.9081024964122</v>
      </c>
      <c r="J463" s="150" t="s">
        <v>187</v>
      </c>
      <c r="L463" s="285"/>
      <c r="M463" s="285"/>
      <c r="N463" s="285"/>
      <c r="O463" s="286"/>
      <c r="P463" s="287"/>
      <c r="R463" s="144" t="s">
        <v>177</v>
      </c>
      <c r="S463" s="238">
        <f>SUM(S459:S462)</f>
        <v>6.110364485574455</v>
      </c>
      <c r="T463" s="150" t="s">
        <v>169</v>
      </c>
      <c r="V463" s="153"/>
      <c r="W463" s="107"/>
      <c r="X463" s="167"/>
    </row>
    <row r="464" spans="2:24">
      <c r="B464" s="164" t="s">
        <v>167</v>
      </c>
      <c r="C464" s="178">
        <v>43869</v>
      </c>
      <c r="D464" s="157">
        <f t="shared" si="77"/>
        <v>402</v>
      </c>
      <c r="E464" s="152">
        <v>938</v>
      </c>
      <c r="F464" s="108">
        <f t="shared" si="76"/>
        <v>1.1013698630136985</v>
      </c>
      <c r="H464" s="142">
        <f t="shared" si="81"/>
        <v>43868</v>
      </c>
      <c r="I464" s="149">
        <f>MAX(0,$I$14*E463*Parameter!$C$6*Parameter!$C$5*Parameter!$C$7*Parameter!$C$8*Parameter!$C$9*Parameter!$C$19*F463)</f>
        <v>508.75648991193248</v>
      </c>
      <c r="J464" s="150" t="s">
        <v>187</v>
      </c>
      <c r="V464" s="153"/>
      <c r="W464" s="107"/>
      <c r="X464" s="167"/>
    </row>
    <row r="465" spans="2:24">
      <c r="B465" s="164" t="s">
        <v>167</v>
      </c>
      <c r="C465" s="178">
        <v>43870</v>
      </c>
      <c r="D465" s="157">
        <f t="shared" si="77"/>
        <v>403</v>
      </c>
      <c r="E465" s="152">
        <v>725</v>
      </c>
      <c r="F465" s="108">
        <f t="shared" si="76"/>
        <v>1.1041095890410959</v>
      </c>
      <c r="H465" s="142">
        <f t="shared" si="81"/>
        <v>43869</v>
      </c>
      <c r="I465" s="149">
        <f>MAX(0,$I$14*E464*Parameter!$C$6*Parameter!$C$5*Parameter!$C$7*Parameter!$C$8*Parameter!$C$9*Parameter!$C$19*F464)</f>
        <v>623.73356761301397</v>
      </c>
      <c r="J465" s="150" t="s">
        <v>187</v>
      </c>
      <c r="V465" s="153"/>
      <c r="W465" s="107"/>
      <c r="X465" s="167"/>
    </row>
    <row r="466" spans="2:24">
      <c r="B466" s="164" t="s">
        <v>167</v>
      </c>
      <c r="C466" s="178">
        <v>43871</v>
      </c>
      <c r="D466" s="157">
        <f t="shared" si="77"/>
        <v>404</v>
      </c>
      <c r="E466" s="152">
        <v>466</v>
      </c>
      <c r="F466" s="108">
        <f t="shared" si="76"/>
        <v>1.106849315068493</v>
      </c>
      <c r="H466" s="142">
        <f t="shared" si="81"/>
        <v>43870</v>
      </c>
      <c r="I466" s="149">
        <f>MAX(0,$I$14*E465*Parameter!$C$6*Parameter!$C$5*Parameter!$C$7*Parameter!$C$8*Parameter!$C$9*Parameter!$C$19*F465)</f>
        <v>483.29608651129308</v>
      </c>
      <c r="J466" s="150" t="s">
        <v>187</v>
      </c>
      <c r="V466" s="153"/>
      <c r="W466" s="107"/>
      <c r="X466" s="167"/>
    </row>
    <row r="467" spans="2:24">
      <c r="B467" s="164" t="s">
        <v>167</v>
      </c>
      <c r="C467" s="178">
        <v>43872</v>
      </c>
      <c r="D467" s="157">
        <f t="shared" si="77"/>
        <v>405</v>
      </c>
      <c r="E467" s="152">
        <v>1610</v>
      </c>
      <c r="F467" s="108">
        <f t="shared" si="76"/>
        <v>1.1095890410958904</v>
      </c>
      <c r="H467" s="142">
        <f t="shared" si="81"/>
        <v>43871</v>
      </c>
      <c r="I467" s="149">
        <f>MAX(0,$I$14*E466*Parameter!$C$6*Parameter!$C$5*Parameter!$C$7*Parameter!$C$8*Parameter!$C$9*Parameter!$C$19*F466)</f>
        <v>311.41355157341343</v>
      </c>
      <c r="J467" s="150" t="s">
        <v>187</v>
      </c>
      <c r="V467" s="153"/>
      <c r="W467" s="107"/>
      <c r="X467" s="167"/>
    </row>
    <row r="468" spans="2:24">
      <c r="B468" s="164" t="s">
        <v>167</v>
      </c>
      <c r="C468" s="178">
        <v>43873</v>
      </c>
      <c r="D468" s="157">
        <f t="shared" si="77"/>
        <v>406</v>
      </c>
      <c r="E468" s="152">
        <v>355</v>
      </c>
      <c r="F468" s="108">
        <f t="shared" si="76"/>
        <v>1.1123287671232878</v>
      </c>
      <c r="H468" s="142">
        <f t="shared" si="81"/>
        <v>43872</v>
      </c>
      <c r="I468" s="149">
        <f>MAX(0,$I$14*E467*Parameter!$C$6*Parameter!$C$5*Parameter!$C$7*Parameter!$C$8*Parameter!$C$9*Parameter!$C$19*F467)</f>
        <v>1078.5769255059081</v>
      </c>
      <c r="J468" s="150" t="s">
        <v>187</v>
      </c>
      <c r="V468" s="153"/>
      <c r="W468" s="107"/>
      <c r="X468" s="167"/>
    </row>
    <row r="469" spans="2:24">
      <c r="B469" s="164" t="s">
        <v>167</v>
      </c>
      <c r="C469" s="178">
        <v>43874</v>
      </c>
      <c r="D469" s="157">
        <f t="shared" si="77"/>
        <v>407</v>
      </c>
      <c r="E469" s="152">
        <v>11</v>
      </c>
      <c r="F469" s="108">
        <f t="shared" si="76"/>
        <v>1.1150684931506849</v>
      </c>
      <c r="H469" s="142">
        <f t="shared" si="81"/>
        <v>43873</v>
      </c>
      <c r="I469" s="149">
        <f>MAX(0,$I$14*E468*Parameter!$C$6*Parameter!$C$5*Parameter!$C$7*Parameter!$C$8*Parameter!$C$9*Parameter!$C$19*F468)</f>
        <v>238.41007940060814</v>
      </c>
      <c r="J469" s="150" t="s">
        <v>187</v>
      </c>
      <c r="V469" s="153"/>
      <c r="W469" s="107"/>
      <c r="X469" s="167"/>
    </row>
    <row r="470" spans="2:24">
      <c r="B470" s="164" t="s">
        <v>167</v>
      </c>
      <c r="C470" s="178">
        <v>43875</v>
      </c>
      <c r="D470" s="157">
        <f t="shared" si="77"/>
        <v>408</v>
      </c>
      <c r="E470" s="152">
        <v>779</v>
      </c>
      <c r="F470" s="108">
        <f t="shared" si="76"/>
        <v>1.1178082191780823</v>
      </c>
      <c r="H470" s="142">
        <f t="shared" si="81"/>
        <v>43874</v>
      </c>
      <c r="I470" s="149">
        <f>MAX(0,$I$14*E469*Parameter!$C$6*Parameter!$C$5*Parameter!$C$7*Parameter!$C$8*Parameter!$C$9*Parameter!$C$19*F469)</f>
        <v>7.4055500275898316</v>
      </c>
      <c r="J470" s="150" t="s">
        <v>187</v>
      </c>
      <c r="V470" s="153"/>
      <c r="W470" s="107"/>
      <c r="X470" s="167"/>
    </row>
    <row r="471" spans="2:24">
      <c r="B471" s="164" t="s">
        <v>167</v>
      </c>
      <c r="C471" s="178">
        <v>43876</v>
      </c>
      <c r="D471" s="157">
        <f t="shared" si="77"/>
        <v>409</v>
      </c>
      <c r="E471" s="152">
        <v>1001</v>
      </c>
      <c r="F471" s="108">
        <f t="shared" si="76"/>
        <v>1.1205479452054794</v>
      </c>
      <c r="H471" s="142">
        <f t="shared" si="81"/>
        <v>43875</v>
      </c>
      <c r="I471" s="149">
        <f>MAX(0,$I$14*E470*Parameter!$C$6*Parameter!$C$5*Parameter!$C$7*Parameter!$C$8*Parameter!$C$9*Parameter!$C$19*F470)</f>
        <v>525.73615733056317</v>
      </c>
      <c r="J471" s="150" t="s">
        <v>187</v>
      </c>
      <c r="V471" s="153"/>
      <c r="W471" s="107"/>
      <c r="X471" s="167"/>
    </row>
    <row r="472" spans="2:24">
      <c r="B472" s="164" t="s">
        <v>167</v>
      </c>
      <c r="C472" s="178">
        <v>43877</v>
      </c>
      <c r="D472" s="157">
        <f t="shared" si="77"/>
        <v>410</v>
      </c>
      <c r="E472" s="152">
        <v>1501</v>
      </c>
      <c r="F472" s="108">
        <f t="shared" si="76"/>
        <v>1.1232876712328768</v>
      </c>
      <c r="H472" s="142">
        <f t="shared" si="81"/>
        <v>43876</v>
      </c>
      <c r="I472" s="149">
        <f>MAX(0,$I$14*E471*Parameter!$C$6*Parameter!$C$5*Parameter!$C$7*Parameter!$C$8*Parameter!$C$9*Parameter!$C$19*F471)</f>
        <v>677.21662525028489</v>
      </c>
      <c r="J472" s="150" t="s">
        <v>187</v>
      </c>
      <c r="V472" s="153"/>
      <c r="W472" s="107"/>
      <c r="X472" s="167"/>
    </row>
    <row r="473" spans="2:24">
      <c r="B473" s="164" t="s">
        <v>167</v>
      </c>
      <c r="C473" s="178">
        <v>43878</v>
      </c>
      <c r="D473" s="157">
        <f t="shared" si="77"/>
        <v>411</v>
      </c>
      <c r="E473" s="152">
        <v>56</v>
      </c>
      <c r="F473" s="108">
        <f t="shared" si="76"/>
        <v>1.1260273972602739</v>
      </c>
      <c r="H473" s="142">
        <f t="shared" si="81"/>
        <v>43877</v>
      </c>
      <c r="I473" s="149">
        <f>MAX(0,$I$14*E472*Parameter!$C$6*Parameter!$C$5*Parameter!$C$7*Parameter!$C$8*Parameter!$C$9*Parameter!$C$19*F472)</f>
        <v>1017.9695203214336</v>
      </c>
      <c r="J473" s="150" t="s">
        <v>187</v>
      </c>
      <c r="V473" s="153"/>
      <c r="W473" s="107"/>
      <c r="X473" s="167"/>
    </row>
    <row r="474" spans="2:24">
      <c r="B474" s="164" t="s">
        <v>167</v>
      </c>
      <c r="C474" s="178">
        <v>43879</v>
      </c>
      <c r="D474" s="157">
        <f t="shared" si="77"/>
        <v>412</v>
      </c>
      <c r="E474" s="152">
        <v>145</v>
      </c>
      <c r="F474" s="108">
        <f t="shared" si="76"/>
        <v>1.1287671232876713</v>
      </c>
      <c r="H474" s="142">
        <f t="shared" si="81"/>
        <v>43878</v>
      </c>
      <c r="I474" s="149">
        <f>MAX(0,$I$14*E473*Parameter!$C$6*Parameter!$C$5*Parameter!$C$7*Parameter!$C$8*Parameter!$C$9*Parameter!$C$19*F473)</f>
        <v>38.07150757985427</v>
      </c>
      <c r="J474" s="150" t="s">
        <v>187</v>
      </c>
      <c r="V474" s="153"/>
      <c r="W474" s="107"/>
      <c r="X474" s="167"/>
    </row>
    <row r="475" spans="2:24">
      <c r="B475" s="164" t="s">
        <v>167</v>
      </c>
      <c r="C475" s="178">
        <v>43880</v>
      </c>
      <c r="D475" s="157">
        <f t="shared" si="77"/>
        <v>413</v>
      </c>
      <c r="E475" s="152">
        <v>317</v>
      </c>
      <c r="F475" s="108">
        <f t="shared" si="76"/>
        <v>1.1315068493150684</v>
      </c>
      <c r="H475" s="142">
        <f t="shared" si="81"/>
        <v>43879</v>
      </c>
      <c r="I475" s="149">
        <f>MAX(0,$I$14*E474*Parameter!$C$6*Parameter!$C$5*Parameter!$C$7*Parameter!$C$8*Parameter!$C$9*Parameter!$C$19*F474)</f>
        <v>98.817859872284259</v>
      </c>
      <c r="J475" s="150" t="s">
        <v>187</v>
      </c>
      <c r="V475" s="153"/>
      <c r="W475" s="107"/>
      <c r="X475" s="167"/>
    </row>
    <row r="476" spans="2:24">
      <c r="B476" s="164" t="s">
        <v>167</v>
      </c>
      <c r="C476" s="178">
        <v>43881</v>
      </c>
      <c r="D476" s="157">
        <f t="shared" si="77"/>
        <v>414</v>
      </c>
      <c r="E476" s="152">
        <v>27</v>
      </c>
      <c r="F476" s="108">
        <f t="shared" si="76"/>
        <v>1.1342465753424658</v>
      </c>
      <c r="H476" s="142">
        <f t="shared" si="81"/>
        <v>43880</v>
      </c>
      <c r="I476" s="149">
        <f>MAX(0,$I$14*E475*Parameter!$C$6*Parameter!$C$5*Parameter!$C$7*Parameter!$C$8*Parameter!$C$9*Parameter!$C$19*F475)</f>
        <v>216.56064667457858</v>
      </c>
      <c r="J476" s="150" t="s">
        <v>187</v>
      </c>
      <c r="V476" s="153"/>
      <c r="W476" s="107"/>
      <c r="X476" s="167"/>
    </row>
    <row r="477" spans="2:24">
      <c r="B477" s="164" t="s">
        <v>167</v>
      </c>
      <c r="C477" s="178">
        <v>43882</v>
      </c>
      <c r="D477" s="157">
        <f t="shared" si="77"/>
        <v>415</v>
      </c>
      <c r="E477" s="152">
        <v>199</v>
      </c>
      <c r="F477" s="108">
        <f t="shared" si="76"/>
        <v>1.1369863013698631</v>
      </c>
      <c r="H477" s="142">
        <f t="shared" ref="H477:H487" si="82">C476</f>
        <v>43881</v>
      </c>
      <c r="I477" s="149">
        <f>MAX(0,$I$14*E476*Parameter!$C$6*Parameter!$C$5*Parameter!$C$7*Parameter!$C$8*Parameter!$C$9*Parameter!$C$19*F476)</f>
        <v>18.489890151529853</v>
      </c>
      <c r="J477" s="150" t="s">
        <v>187</v>
      </c>
      <c r="V477" s="153"/>
      <c r="W477" s="107"/>
      <c r="X477" s="167"/>
    </row>
    <row r="478" spans="2:24">
      <c r="B478" s="164" t="s">
        <v>167</v>
      </c>
      <c r="C478" s="178">
        <v>43883</v>
      </c>
      <c r="D478" s="157">
        <f t="shared" si="77"/>
        <v>416</v>
      </c>
      <c r="E478" s="152">
        <v>1125</v>
      </c>
      <c r="F478" s="108">
        <f t="shared" si="76"/>
        <v>1.1397260273972603</v>
      </c>
      <c r="H478" s="142">
        <f t="shared" si="82"/>
        <v>43882</v>
      </c>
      <c r="I478" s="149">
        <f>MAX(0,$I$14*E477*Parameter!$C$6*Parameter!$C$5*Parameter!$C$7*Parameter!$C$8*Parameter!$C$9*Parameter!$C$19*F477)</f>
        <v>136.60651083951447</v>
      </c>
      <c r="J478" s="150" t="s">
        <v>187</v>
      </c>
      <c r="V478" s="153"/>
      <c r="W478" s="107"/>
      <c r="X478" s="167"/>
    </row>
    <row r="479" spans="2:24">
      <c r="B479" s="164" t="s">
        <v>167</v>
      </c>
      <c r="C479" s="178">
        <v>43884</v>
      </c>
      <c r="D479" s="157">
        <f t="shared" si="77"/>
        <v>417</v>
      </c>
      <c r="E479" s="152">
        <v>9</v>
      </c>
      <c r="F479" s="108">
        <f t="shared" si="76"/>
        <v>1.1424657534246576</v>
      </c>
      <c r="H479" s="142">
        <f t="shared" si="82"/>
        <v>43883</v>
      </c>
      <c r="I479" s="149">
        <f>MAX(0,$I$14*E478*Parameter!$C$6*Parameter!$C$5*Parameter!$C$7*Parameter!$C$8*Parameter!$C$9*Parameter!$C$19*F478)</f>
        <v>774.133887181604</v>
      </c>
      <c r="J479" s="150" t="s">
        <v>187</v>
      </c>
      <c r="V479" s="153"/>
      <c r="W479" s="107"/>
      <c r="X479" s="167"/>
    </row>
    <row r="480" spans="2:24">
      <c r="B480" s="164" t="s">
        <v>167</v>
      </c>
      <c r="C480" s="178">
        <v>43885</v>
      </c>
      <c r="D480" s="157">
        <f t="shared" si="77"/>
        <v>418</v>
      </c>
      <c r="E480" s="152">
        <v>1142</v>
      </c>
      <c r="F480" s="108">
        <f t="shared" si="76"/>
        <v>1.1452054794520548</v>
      </c>
      <c r="H480" s="142">
        <f t="shared" si="82"/>
        <v>43884</v>
      </c>
      <c r="I480" s="149">
        <f>MAX(0,$I$14*E479*Parameter!$C$6*Parameter!$C$5*Parameter!$C$7*Parameter!$C$8*Parameter!$C$9*Parameter!$C$19*F479)</f>
        <v>6.20795828759094</v>
      </c>
      <c r="J480" s="150" t="s">
        <v>187</v>
      </c>
      <c r="V480" s="153"/>
      <c r="W480" s="107"/>
      <c r="X480" s="167"/>
    </row>
    <row r="481" spans="2:24">
      <c r="B481" s="164" t="s">
        <v>167</v>
      </c>
      <c r="C481" s="178">
        <v>43886</v>
      </c>
      <c r="D481" s="157">
        <f t="shared" si="77"/>
        <v>419</v>
      </c>
      <c r="E481" s="152">
        <v>1</v>
      </c>
      <c r="F481" s="108">
        <f t="shared" si="76"/>
        <v>1.1479452054794521</v>
      </c>
      <c r="H481" s="142">
        <f t="shared" si="82"/>
        <v>43885</v>
      </c>
      <c r="I481" s="149">
        <f>MAX(0,$I$14*E480*Parameter!$C$6*Parameter!$C$5*Parameter!$C$7*Parameter!$C$8*Parameter!$C$9*Parameter!$C$19*F480)</f>
        <v>789.60994839628586</v>
      </c>
      <c r="J481" s="150" t="s">
        <v>187</v>
      </c>
      <c r="V481" s="153"/>
      <c r="W481" s="107"/>
      <c r="X481" s="167"/>
    </row>
    <row r="482" spans="2:24">
      <c r="B482" s="164" t="s">
        <v>167</v>
      </c>
      <c r="C482" s="178">
        <v>43887</v>
      </c>
      <c r="D482" s="157">
        <f t="shared" si="77"/>
        <v>420</v>
      </c>
      <c r="E482" s="152">
        <v>115</v>
      </c>
      <c r="F482" s="108">
        <f t="shared" si="76"/>
        <v>1.1506849315068493</v>
      </c>
      <c r="H482" s="142">
        <f t="shared" si="82"/>
        <v>43886</v>
      </c>
      <c r="I482" s="149">
        <f>MAX(0,$I$14*E481*Parameter!$C$6*Parameter!$C$5*Parameter!$C$7*Parameter!$C$8*Parameter!$C$9*Parameter!$C$19*F481)</f>
        <v>0.69308140754079506</v>
      </c>
      <c r="J482" s="150" t="s">
        <v>187</v>
      </c>
      <c r="V482" s="153"/>
      <c r="W482" s="107"/>
      <c r="X482" s="167"/>
    </row>
    <row r="483" spans="2:24">
      <c r="B483" s="164" t="s">
        <v>167</v>
      </c>
      <c r="C483" s="178">
        <v>43888</v>
      </c>
      <c r="D483" s="157">
        <f t="shared" si="77"/>
        <v>421</v>
      </c>
      <c r="E483" s="152">
        <v>417</v>
      </c>
      <c r="F483" s="108">
        <f t="shared" si="76"/>
        <v>1.1534246575342466</v>
      </c>
      <c r="H483" s="142">
        <f t="shared" si="82"/>
        <v>43887</v>
      </c>
      <c r="I483" s="149">
        <f>MAX(0,$I$14*E482*Parameter!$C$6*Parameter!$C$5*Parameter!$C$7*Parameter!$C$8*Parameter!$C$9*Parameter!$C$19*F482)</f>
        <v>79.894587074511705</v>
      </c>
      <c r="J483" s="150" t="s">
        <v>187</v>
      </c>
      <c r="V483" s="153"/>
      <c r="W483" s="107"/>
      <c r="X483" s="167"/>
    </row>
    <row r="484" spans="2:24">
      <c r="B484" s="164" t="s">
        <v>167</v>
      </c>
      <c r="C484" s="178">
        <v>43889</v>
      </c>
      <c r="D484" s="157">
        <f t="shared" si="77"/>
        <v>422</v>
      </c>
      <c r="E484" s="152">
        <v>146</v>
      </c>
      <c r="F484" s="108">
        <f t="shared" si="76"/>
        <v>1.1561643835616437</v>
      </c>
      <c r="H484" s="142">
        <f t="shared" si="82"/>
        <v>43888</v>
      </c>
      <c r="I484" s="149">
        <f>MAX(0,$I$14*E483*Parameter!$C$6*Parameter!$C$5*Parameter!$C$7*Parameter!$C$8*Parameter!$C$9*Parameter!$C$19*F483)</f>
        <v>290.39449323064287</v>
      </c>
      <c r="J484" s="150" t="s">
        <v>187</v>
      </c>
      <c r="V484" s="153"/>
      <c r="W484" s="107"/>
      <c r="X484" s="167"/>
    </row>
    <row r="485" spans="2:24">
      <c r="B485" s="164" t="s">
        <v>167</v>
      </c>
      <c r="C485" s="178">
        <v>43890</v>
      </c>
      <c r="D485" s="157">
        <f t="shared" si="77"/>
        <v>423</v>
      </c>
      <c r="E485" s="152">
        <v>547</v>
      </c>
      <c r="F485" s="108">
        <f t="shared" si="76"/>
        <v>1.1589041095890411</v>
      </c>
      <c r="H485" s="142">
        <f t="shared" si="82"/>
        <v>43889</v>
      </c>
      <c r="I485" s="149">
        <f>MAX(0,$I$14*E484*Parameter!$C$6*Parameter!$C$5*Parameter!$C$7*Parameter!$C$8*Parameter!$C$9*Parameter!$C$19*F484)</f>
        <v>101.91439542101064</v>
      </c>
      <c r="J485" s="150" t="s">
        <v>187</v>
      </c>
      <c r="V485" s="153"/>
      <c r="W485" s="107"/>
      <c r="X485" s="167"/>
    </row>
    <row r="486" spans="2:24">
      <c r="B486" s="164" t="s">
        <v>167</v>
      </c>
      <c r="C486" s="178">
        <v>43891</v>
      </c>
      <c r="D486" s="157">
        <f t="shared" si="77"/>
        <v>424</v>
      </c>
      <c r="E486" s="152">
        <v>74</v>
      </c>
      <c r="F486" s="108">
        <f t="shared" si="76"/>
        <v>1.1616438356164382</v>
      </c>
      <c r="H486" s="142">
        <f t="shared" si="82"/>
        <v>43890</v>
      </c>
      <c r="I486" s="149">
        <f>MAX(0,$I$14*E485*Parameter!$C$6*Parameter!$C$5*Parameter!$C$7*Parameter!$C$8*Parameter!$C$9*Parameter!$C$19*F485)</f>
        <v>382.73477126061255</v>
      </c>
      <c r="J486" s="150" t="s">
        <v>187</v>
      </c>
      <c r="V486" s="153"/>
      <c r="W486" s="107"/>
      <c r="X486" s="167"/>
    </row>
    <row r="487" spans="2:24">
      <c r="B487" s="307" t="s">
        <v>176</v>
      </c>
      <c r="C487" s="285"/>
      <c r="D487" s="285"/>
      <c r="E487" s="286">
        <f>SUM(E458:E486)</f>
        <v>17992</v>
      </c>
      <c r="F487" s="287"/>
      <c r="H487" s="142">
        <f t="shared" si="82"/>
        <v>43891</v>
      </c>
      <c r="I487" s="149">
        <f>MAX(0,$I$14*E486*Parameter!$C$6*Parameter!$C$5*Parameter!$C$7*Parameter!$C$8*Parameter!$C$9*Parameter!$C$19*F486)</f>
        <v>51.90005308591882</v>
      </c>
      <c r="J487" s="150" t="s">
        <v>187</v>
      </c>
      <c r="V487" s="153"/>
      <c r="W487" s="107"/>
      <c r="X487" s="167"/>
    </row>
    <row r="488" spans="2:24">
      <c r="B488" s="307"/>
      <c r="C488" s="285"/>
      <c r="D488" s="285"/>
      <c r="E488" s="286"/>
      <c r="F488" s="287"/>
      <c r="H488" s="144" t="s">
        <v>177</v>
      </c>
      <c r="I488" s="238">
        <f>SUM(I459:I487)</f>
        <v>12095.435070682121</v>
      </c>
      <c r="J488" s="150" t="s">
        <v>169</v>
      </c>
      <c r="V488" s="153"/>
      <c r="W488" s="107"/>
      <c r="X488" s="167"/>
    </row>
    <row r="489" spans="2:24">
      <c r="B489" s="251"/>
      <c r="C489" s="243"/>
      <c r="D489" s="244"/>
      <c r="E489" s="107"/>
      <c r="F489" s="245"/>
      <c r="H489" s="246"/>
      <c r="I489" s="247"/>
      <c r="J489" s="235"/>
      <c r="V489" s="153"/>
      <c r="W489" s="107"/>
      <c r="X489" s="167"/>
    </row>
    <row r="490" spans="2:24">
      <c r="B490" s="251"/>
      <c r="C490" s="243"/>
      <c r="D490" s="244"/>
      <c r="E490" s="107"/>
      <c r="F490" s="245"/>
      <c r="H490" s="246"/>
      <c r="I490" s="247"/>
      <c r="J490" s="235"/>
      <c r="V490" s="153"/>
      <c r="W490" s="107"/>
      <c r="X490" s="167"/>
    </row>
    <row r="491" spans="2:24">
      <c r="B491" s="159"/>
      <c r="H491" s="246"/>
      <c r="I491" s="247"/>
      <c r="J491" s="235"/>
      <c r="X491" s="160"/>
    </row>
    <row r="492" spans="2:24" ht="15.75" thickBot="1">
      <c r="B492" s="249"/>
      <c r="C492" s="250"/>
      <c r="D492" s="168"/>
      <c r="E492" s="168"/>
      <c r="F492" s="168"/>
      <c r="G492" s="168"/>
      <c r="H492" s="172"/>
      <c r="I492" s="172"/>
      <c r="J492" s="172"/>
      <c r="K492" s="172"/>
      <c r="L492" s="172"/>
      <c r="M492" s="172"/>
      <c r="N492" s="172"/>
      <c r="O492" s="172"/>
      <c r="P492" s="172"/>
      <c r="Q492" s="172"/>
      <c r="R492" s="172"/>
      <c r="S492" s="172"/>
      <c r="T492" s="172"/>
      <c r="U492" s="172"/>
      <c r="V492" s="172"/>
      <c r="W492" s="172"/>
      <c r="X492" s="173"/>
    </row>
    <row r="493" spans="2:24" ht="15.75" thickBot="1"/>
    <row r="494" spans="2:24" ht="24" thickBot="1">
      <c r="B494" s="174" t="s">
        <v>45</v>
      </c>
      <c r="C494" s="158" t="s">
        <v>146</v>
      </c>
      <c r="D494" s="175">
        <f>I496+S496</f>
        <v>12026</v>
      </c>
      <c r="E494" s="176" t="s">
        <v>147</v>
      </c>
      <c r="F494" s="158" t="str">
        <f>X503</f>
        <v>Less than expected</v>
      </c>
      <c r="G494" s="177"/>
      <c r="H494" s="177"/>
      <c r="I494" s="175">
        <f>E524+O503</f>
        <v>18000</v>
      </c>
      <c r="J494" s="177" t="s">
        <v>148</v>
      </c>
      <c r="K494" s="177"/>
      <c r="L494" s="177"/>
      <c r="M494" s="186">
        <v>0</v>
      </c>
      <c r="N494" s="177" t="s">
        <v>149</v>
      </c>
      <c r="O494" s="177"/>
      <c r="P494" s="177"/>
      <c r="Q494" s="177"/>
      <c r="R494" s="177"/>
      <c r="S494" s="175">
        <f>I494-M494</f>
        <v>18000</v>
      </c>
      <c r="T494" s="177" t="s">
        <v>150</v>
      </c>
      <c r="U494" s="177"/>
      <c r="V494" s="177"/>
      <c r="W494" s="242">
        <f>S494*'MR Reference'!$C$79</f>
        <v>16560</v>
      </c>
      <c r="X494" s="241" t="s">
        <v>151</v>
      </c>
    </row>
    <row r="495" spans="2:24" ht="19.5" thickBot="1">
      <c r="B495" s="159"/>
      <c r="C495" s="14"/>
      <c r="D495" s="14"/>
      <c r="E495" s="15"/>
      <c r="F495" s="16"/>
      <c r="G495" s="14"/>
      <c r="X495" s="160"/>
    </row>
    <row r="496" spans="2:24" ht="24" thickBot="1">
      <c r="B496" s="67" t="s">
        <v>245</v>
      </c>
      <c r="C496" s="237" t="s">
        <v>153</v>
      </c>
      <c r="D496" s="69"/>
      <c r="E496" s="70"/>
      <c r="F496" s="68"/>
      <c r="G496" s="71"/>
      <c r="H496" s="68" t="s">
        <v>146</v>
      </c>
      <c r="I496" s="141">
        <f>ROUNDDOWN(I525,0)</f>
        <v>12023</v>
      </c>
      <c r="J496" s="72" t="s">
        <v>147</v>
      </c>
      <c r="L496" s="67" t="s">
        <v>246</v>
      </c>
      <c r="M496" s="237" t="s">
        <v>155</v>
      </c>
      <c r="N496" s="69"/>
      <c r="O496" s="70"/>
      <c r="P496" s="239"/>
      <c r="Q496" s="71"/>
      <c r="R496" s="68" t="s">
        <v>146</v>
      </c>
      <c r="S496" s="141">
        <f>ROUNDDOWN(S504,0)</f>
        <v>3</v>
      </c>
      <c r="T496" s="72" t="s">
        <v>147</v>
      </c>
      <c r="V496" s="288" t="s">
        <v>156</v>
      </c>
      <c r="W496" s="289"/>
      <c r="X496" s="290"/>
    </row>
    <row r="497" spans="2:24" ht="18.75">
      <c r="B497" s="159"/>
      <c r="C497" s="14"/>
      <c r="D497" s="14"/>
      <c r="E497" s="15"/>
      <c r="F497" s="16"/>
      <c r="G497" s="14"/>
      <c r="L497" s="11"/>
      <c r="M497" s="14"/>
      <c r="N497" s="14"/>
      <c r="O497" s="15"/>
      <c r="P497" s="16"/>
      <c r="Q497" s="14"/>
      <c r="X497" s="160"/>
    </row>
    <row r="498" spans="2:24" ht="18.75">
      <c r="B498" s="161" t="s">
        <v>157</v>
      </c>
      <c r="C498" s="14"/>
      <c r="D498" s="14"/>
      <c r="E498" s="15"/>
      <c r="F498" s="16"/>
      <c r="G498" s="14"/>
      <c r="H498" s="17" t="s">
        <v>158</v>
      </c>
      <c r="L498" s="17" t="s">
        <v>157</v>
      </c>
      <c r="M498" s="14"/>
      <c r="N498" s="14"/>
      <c r="O498" s="15"/>
      <c r="P498" s="16"/>
      <c r="Q498" s="14"/>
      <c r="R498" s="17" t="s">
        <v>158</v>
      </c>
      <c r="V498" s="17" t="s">
        <v>156</v>
      </c>
      <c r="X498" s="160"/>
    </row>
    <row r="499" spans="2:24" ht="23.25">
      <c r="B499" s="162" t="s">
        <v>247</v>
      </c>
      <c r="C499" s="146"/>
      <c r="D499" s="144" t="s">
        <v>160</v>
      </c>
      <c r="E499" s="147" t="s">
        <v>161</v>
      </c>
      <c r="F499" s="144" t="s">
        <v>162</v>
      </c>
      <c r="G499" s="18"/>
      <c r="H499" s="145" t="s">
        <v>245</v>
      </c>
      <c r="I499" s="144" t="s">
        <v>163</v>
      </c>
      <c r="J499" s="148" t="s">
        <v>164</v>
      </c>
      <c r="L499" s="143" t="s">
        <v>248</v>
      </c>
      <c r="M499" s="146"/>
      <c r="N499" s="144" t="s">
        <v>160</v>
      </c>
      <c r="O499" s="147" t="s">
        <v>161</v>
      </c>
      <c r="P499" s="144" t="s">
        <v>162</v>
      </c>
      <c r="Q499" s="18"/>
      <c r="R499" s="145" t="s">
        <v>246</v>
      </c>
      <c r="S499" s="144" t="s">
        <v>163</v>
      </c>
      <c r="T499" s="148" t="s">
        <v>164</v>
      </c>
      <c r="V499" s="143" t="s">
        <v>249</v>
      </c>
      <c r="W499" s="148" t="s">
        <v>166</v>
      </c>
      <c r="X499" s="163" t="s">
        <v>164</v>
      </c>
    </row>
    <row r="500" spans="2:24">
      <c r="B500" s="164" t="s">
        <v>167</v>
      </c>
      <c r="C500" s="178">
        <v>43863</v>
      </c>
      <c r="D500" s="157">
        <f>(C500+(365*2))-$C$3</f>
        <v>396</v>
      </c>
      <c r="E500" s="152">
        <v>945</v>
      </c>
      <c r="F500" s="108">
        <f t="shared" ref="F500:F523" si="83">MIN($C$5/365, (D500/365))</f>
        <v>1.0849315068493151</v>
      </c>
      <c r="H500" s="144" t="s">
        <v>168</v>
      </c>
      <c r="I500" s="147">
        <f>Parameter!$C$18*(Parameter!$C$17/Parameter!$C$4-1)</f>
        <v>1.9310126823253633</v>
      </c>
      <c r="J500" s="144" t="s">
        <v>169</v>
      </c>
      <c r="L500" s="151" t="s">
        <v>167</v>
      </c>
      <c r="M500" s="277">
        <v>43901</v>
      </c>
      <c r="N500" s="157">
        <f>(M500+(365*2))-$C$3</f>
        <v>434</v>
      </c>
      <c r="O500" s="152">
        <v>1</v>
      </c>
      <c r="P500" s="108">
        <f>MIN($C$5/365, (N500/365))</f>
        <v>1.189041095890411</v>
      </c>
      <c r="Q500" s="11"/>
      <c r="R500" s="144" t="s">
        <v>168</v>
      </c>
      <c r="S500" s="147">
        <f>Parameter!$C$18*(Parameter!$C$17/Parameter!$C$4-1)</f>
        <v>1.9310126823253633</v>
      </c>
      <c r="T500" s="144" t="s">
        <v>169</v>
      </c>
      <c r="V500" s="203" t="s">
        <v>170</v>
      </c>
      <c r="W500" s="204">
        <v>44394</v>
      </c>
      <c r="X500" s="205" t="s">
        <v>171</v>
      </c>
    </row>
    <row r="501" spans="2:24">
      <c r="B501" s="164" t="s">
        <v>167</v>
      </c>
      <c r="C501" s="178">
        <v>43864</v>
      </c>
      <c r="D501" s="157">
        <f t="shared" ref="D501:D523" si="84">(C501+(365*2))-$C$3</f>
        <v>397</v>
      </c>
      <c r="E501" s="152">
        <v>1966</v>
      </c>
      <c r="F501" s="108">
        <f t="shared" si="83"/>
        <v>1.0876712328767124</v>
      </c>
      <c r="H501" s="142">
        <f t="shared" ref="H501:H523" si="85">C500</f>
        <v>43863</v>
      </c>
      <c r="I501" s="149">
        <f>MAX(0,$I$14*E500*Parameter!$C$6*Parameter!$C$5*Parameter!$C$7*Parameter!$C$8*Parameter!$C$9*Parameter!$C$19*F500)</f>
        <v>619.00936594252096</v>
      </c>
      <c r="J501" s="150" t="s">
        <v>187</v>
      </c>
      <c r="L501" s="151" t="s">
        <v>167</v>
      </c>
      <c r="M501" s="281">
        <v>43902</v>
      </c>
      <c r="N501" s="157">
        <f t="shared" ref="N501:N502" si="86">(M501+(365*2))-$C$3</f>
        <v>435</v>
      </c>
      <c r="O501" s="152">
        <v>2</v>
      </c>
      <c r="P501" s="108">
        <f t="shared" ref="P501:P502" si="87">MIN($C$5/365, (N501/365))</f>
        <v>1.1917808219178083</v>
      </c>
      <c r="Q501" s="11"/>
      <c r="R501" s="142">
        <f>M500</f>
        <v>43901</v>
      </c>
      <c r="S501" s="149">
        <f>MAX(0,$S$14*O500*Parameter!$C$6*Parameter!$C$5*Parameter!$C$7*Parameter!$C$8*Parameter!$C$9*Parameter!$C$19*P500)</f>
        <v>0.71789339110430794</v>
      </c>
      <c r="T501" s="150" t="s">
        <v>169</v>
      </c>
      <c r="V501" s="151" t="s">
        <v>172</v>
      </c>
      <c r="W501" s="152">
        <f>(W500/365)*$C$5</f>
        <v>62759.736986301366</v>
      </c>
      <c r="X501" s="165" t="s">
        <v>173</v>
      </c>
    </row>
    <row r="502" spans="2:24">
      <c r="B502" s="164" t="s">
        <v>167</v>
      </c>
      <c r="C502" s="178">
        <v>43865</v>
      </c>
      <c r="D502" s="157">
        <f t="shared" si="84"/>
        <v>398</v>
      </c>
      <c r="E502" s="152">
        <v>928</v>
      </c>
      <c r="F502" s="108">
        <f t="shared" si="83"/>
        <v>1.0904109589041096</v>
      </c>
      <c r="H502" s="142">
        <f t="shared" si="85"/>
        <v>43864</v>
      </c>
      <c r="I502" s="149">
        <f>MAX(0,$I$14*E501*Parameter!$C$6*Parameter!$C$5*Parameter!$C$7*Parameter!$C$8*Parameter!$C$9*Parameter!$C$19*F501)</f>
        <v>1291.0535196859325</v>
      </c>
      <c r="J502" s="150" t="s">
        <v>187</v>
      </c>
      <c r="L502" s="151" t="s">
        <v>167</v>
      </c>
      <c r="M502" s="281">
        <v>43908</v>
      </c>
      <c r="N502" s="157">
        <f t="shared" si="86"/>
        <v>441</v>
      </c>
      <c r="O502" s="152">
        <v>2</v>
      </c>
      <c r="P502" s="108">
        <f t="shared" si="87"/>
        <v>1.2082191780821918</v>
      </c>
      <c r="Q502" s="11"/>
      <c r="R502" s="142">
        <f>M501</f>
        <v>43902</v>
      </c>
      <c r="S502" s="149">
        <f>MAX(0,$S$14*O501*Parameter!$C$6*Parameter!$C$5*Parameter!$C$7*Parameter!$C$8*Parameter!$C$9*Parameter!$C$19*P501)</f>
        <v>1.4390950466837511</v>
      </c>
      <c r="T502" s="150" t="s">
        <v>169</v>
      </c>
      <c r="V502" s="151" t="s">
        <v>174</v>
      </c>
      <c r="W502" s="154">
        <f>D494</f>
        <v>12026</v>
      </c>
      <c r="X502" s="165" t="s">
        <v>173</v>
      </c>
    </row>
    <row r="503" spans="2:24">
      <c r="B503" s="164" t="s">
        <v>167</v>
      </c>
      <c r="C503" s="178">
        <v>43866</v>
      </c>
      <c r="D503" s="157">
        <f t="shared" si="84"/>
        <v>399</v>
      </c>
      <c r="E503" s="152">
        <v>1388</v>
      </c>
      <c r="F503" s="108">
        <f t="shared" si="83"/>
        <v>1.0931506849315069</v>
      </c>
      <c r="H503" s="142">
        <f t="shared" si="85"/>
        <v>43865</v>
      </c>
      <c r="I503" s="149">
        <f>MAX(0,$I$14*E502*Parameter!$C$6*Parameter!$C$5*Parameter!$C$7*Parameter!$C$8*Parameter!$C$9*Parameter!$C$19*F502)</f>
        <v>610.94381715214183</v>
      </c>
      <c r="J503" s="150" t="s">
        <v>187</v>
      </c>
      <c r="L503" s="285" t="s">
        <v>176</v>
      </c>
      <c r="M503" s="285"/>
      <c r="N503" s="285"/>
      <c r="O503" s="286">
        <f>SUM(O500:O502)</f>
        <v>5</v>
      </c>
      <c r="P503" s="287"/>
      <c r="Q503" s="11"/>
      <c r="R503" s="142">
        <f>M502</f>
        <v>43908</v>
      </c>
      <c r="S503" s="149">
        <f>MAX(0,$S$14*O502*Parameter!$C$6*Parameter!$C$5*Parameter!$C$7*Parameter!$C$8*Parameter!$C$9*Parameter!$C$19*P502)</f>
        <v>1.4589446335345613</v>
      </c>
      <c r="T503" s="150" t="s">
        <v>169</v>
      </c>
      <c r="V503" s="155" t="s">
        <v>175</v>
      </c>
      <c r="W503" s="156">
        <f>(W501-W502)/W501</f>
        <v>0.80838033144363042</v>
      </c>
      <c r="X503" s="166" t="str">
        <f>IF(W503&lt;100%,"Less than expected","More than expected")</f>
        <v>Less than expected</v>
      </c>
    </row>
    <row r="504" spans="2:24">
      <c r="B504" s="164" t="s">
        <v>167</v>
      </c>
      <c r="C504" s="178">
        <v>43867</v>
      </c>
      <c r="D504" s="157">
        <f t="shared" si="84"/>
        <v>400</v>
      </c>
      <c r="E504" s="152">
        <v>1621</v>
      </c>
      <c r="F504" s="108">
        <f t="shared" si="83"/>
        <v>1.095890410958904</v>
      </c>
      <c r="H504" s="142">
        <f t="shared" si="85"/>
        <v>43866</v>
      </c>
      <c r="I504" s="149">
        <f>MAX(0,$I$14*E503*Parameter!$C$6*Parameter!$C$5*Parameter!$C$7*Parameter!$C$8*Parameter!$C$9*Parameter!$C$19*F503)</f>
        <v>916.07828275174904</v>
      </c>
      <c r="J504" s="150" t="s">
        <v>187</v>
      </c>
      <c r="L504" s="285"/>
      <c r="M504" s="285"/>
      <c r="N504" s="285"/>
      <c r="O504" s="286"/>
      <c r="P504" s="287"/>
      <c r="R504" s="144" t="s">
        <v>177</v>
      </c>
      <c r="S504" s="238">
        <f>SUM(S501:S503)</f>
        <v>3.6159330713226208</v>
      </c>
      <c r="T504" s="150" t="s">
        <v>169</v>
      </c>
      <c r="V504" s="153"/>
      <c r="W504" s="107"/>
      <c r="X504" s="167"/>
    </row>
    <row r="505" spans="2:24">
      <c r="B505" s="164" t="s">
        <v>167</v>
      </c>
      <c r="C505" s="178">
        <v>43868</v>
      </c>
      <c r="D505" s="157">
        <f t="shared" si="84"/>
        <v>401</v>
      </c>
      <c r="E505" s="152">
        <v>1553</v>
      </c>
      <c r="F505" s="108">
        <f t="shared" si="83"/>
        <v>1.0986301369863014</v>
      </c>
      <c r="H505" s="142">
        <f t="shared" si="85"/>
        <v>43867</v>
      </c>
      <c r="I505" s="149">
        <f>MAX(0,$I$14*E504*Parameter!$C$6*Parameter!$C$5*Parameter!$C$7*Parameter!$C$8*Parameter!$C$9*Parameter!$C$19*F504)</f>
        <v>1072.5393428387863</v>
      </c>
      <c r="J505" s="150" t="s">
        <v>187</v>
      </c>
      <c r="V505" s="153"/>
      <c r="W505" s="107"/>
      <c r="X505" s="167"/>
    </row>
    <row r="506" spans="2:24">
      <c r="B506" s="164" t="s">
        <v>167</v>
      </c>
      <c r="C506" s="178">
        <v>43869</v>
      </c>
      <c r="D506" s="157">
        <f t="shared" si="84"/>
        <v>402</v>
      </c>
      <c r="E506" s="152">
        <v>877</v>
      </c>
      <c r="F506" s="108">
        <f t="shared" si="83"/>
        <v>1.1013698630136985</v>
      </c>
      <c r="H506" s="142">
        <f t="shared" si="85"/>
        <v>43868</v>
      </c>
      <c r="I506" s="149">
        <f>MAX(0,$I$14*E505*Parameter!$C$6*Parameter!$C$5*Parameter!$C$7*Parameter!$C$8*Parameter!$C$9*Parameter!$C$19*F505)</f>
        <v>1030.1158133418921</v>
      </c>
      <c r="J506" s="150" t="s">
        <v>187</v>
      </c>
      <c r="V506" s="153"/>
      <c r="W506" s="107"/>
      <c r="X506" s="167"/>
    </row>
    <row r="507" spans="2:24">
      <c r="B507" s="164" t="s">
        <v>167</v>
      </c>
      <c r="C507" s="178">
        <v>43870</v>
      </c>
      <c r="D507" s="157">
        <f t="shared" si="84"/>
        <v>403</v>
      </c>
      <c r="E507" s="152">
        <v>296</v>
      </c>
      <c r="F507" s="108">
        <f t="shared" si="83"/>
        <v>1.1041095890410959</v>
      </c>
      <c r="H507" s="142">
        <f t="shared" si="85"/>
        <v>43869</v>
      </c>
      <c r="I507" s="149">
        <f>MAX(0,$I$14*E506*Parameter!$C$6*Parameter!$C$5*Parameter!$C$7*Parameter!$C$8*Parameter!$C$9*Parameter!$C$19*F506)</f>
        <v>583.17093688338309</v>
      </c>
      <c r="J507" s="150" t="s">
        <v>187</v>
      </c>
      <c r="V507" s="153"/>
      <c r="W507" s="107"/>
      <c r="X507" s="167"/>
    </row>
    <row r="508" spans="2:24">
      <c r="B508" s="164" t="s">
        <v>167</v>
      </c>
      <c r="C508" s="178">
        <v>43871</v>
      </c>
      <c r="D508" s="157">
        <f t="shared" si="84"/>
        <v>404</v>
      </c>
      <c r="E508" s="152">
        <v>850</v>
      </c>
      <c r="F508" s="108">
        <f t="shared" si="83"/>
        <v>1.106849315068493</v>
      </c>
      <c r="H508" s="142">
        <f t="shared" si="85"/>
        <v>43870</v>
      </c>
      <c r="I508" s="149">
        <f>MAX(0,$I$14*E507*Parameter!$C$6*Parameter!$C$5*Parameter!$C$7*Parameter!$C$8*Parameter!$C$9*Parameter!$C$19*F507)</f>
        <v>197.31812635495552</v>
      </c>
      <c r="J508" s="150" t="s">
        <v>187</v>
      </c>
      <c r="V508" s="153"/>
      <c r="W508" s="107"/>
      <c r="X508" s="167"/>
    </row>
    <row r="509" spans="2:24">
      <c r="B509" s="164" t="s">
        <v>167</v>
      </c>
      <c r="C509" s="178">
        <v>43872</v>
      </c>
      <c r="D509" s="157">
        <f t="shared" si="84"/>
        <v>405</v>
      </c>
      <c r="E509" s="152">
        <v>1852</v>
      </c>
      <c r="F509" s="108">
        <f t="shared" si="83"/>
        <v>1.1095890410958904</v>
      </c>
      <c r="H509" s="142">
        <f t="shared" si="85"/>
        <v>43871</v>
      </c>
      <c r="I509" s="149">
        <f>MAX(0,$I$14*E508*Parameter!$C$6*Parameter!$C$5*Parameter!$C$7*Parameter!$C$8*Parameter!$C$9*Parameter!$C$19*F508)</f>
        <v>568.02901038068967</v>
      </c>
      <c r="J509" s="150" t="s">
        <v>187</v>
      </c>
      <c r="V509" s="153"/>
      <c r="W509" s="107"/>
      <c r="X509" s="167"/>
    </row>
    <row r="510" spans="2:24">
      <c r="B510" s="164" t="s">
        <v>167</v>
      </c>
      <c r="C510" s="178">
        <v>43873</v>
      </c>
      <c r="D510" s="157">
        <f t="shared" si="84"/>
        <v>406</v>
      </c>
      <c r="E510" s="152">
        <v>469</v>
      </c>
      <c r="F510" s="108">
        <f t="shared" si="83"/>
        <v>1.1123287671232878</v>
      </c>
      <c r="H510" s="142">
        <f t="shared" si="85"/>
        <v>43872</v>
      </c>
      <c r="I510" s="149">
        <f>MAX(0,$I$14*E509*Parameter!$C$6*Parameter!$C$5*Parameter!$C$7*Parameter!$C$8*Parameter!$C$9*Parameter!$C$19*F509)</f>
        <v>1240.6984261099012</v>
      </c>
      <c r="J510" s="150" t="s">
        <v>187</v>
      </c>
      <c r="V510" s="153"/>
      <c r="W510" s="107"/>
      <c r="X510" s="167"/>
    </row>
    <row r="511" spans="2:24">
      <c r="B511" s="164" t="s">
        <v>167</v>
      </c>
      <c r="C511" s="178">
        <v>43874</v>
      </c>
      <c r="D511" s="157">
        <f t="shared" si="84"/>
        <v>407</v>
      </c>
      <c r="E511" s="152">
        <v>401</v>
      </c>
      <c r="F511" s="108">
        <f t="shared" si="83"/>
        <v>1.1150684931506849</v>
      </c>
      <c r="H511" s="142">
        <f t="shared" si="85"/>
        <v>43873</v>
      </c>
      <c r="I511" s="149">
        <f>MAX(0,$I$14*E510*Parameter!$C$6*Parameter!$C$5*Parameter!$C$7*Parameter!$C$8*Parameter!$C$9*Parameter!$C$19*F510)</f>
        <v>314.96993588418371</v>
      </c>
      <c r="J511" s="150" t="s">
        <v>187</v>
      </c>
      <c r="V511" s="153"/>
      <c r="W511" s="107"/>
      <c r="X511" s="167"/>
    </row>
    <row r="512" spans="2:24">
      <c r="B512" s="164" t="s">
        <v>167</v>
      </c>
      <c r="C512" s="178">
        <v>43875</v>
      </c>
      <c r="D512" s="157">
        <f t="shared" si="84"/>
        <v>408</v>
      </c>
      <c r="E512" s="152">
        <v>227</v>
      </c>
      <c r="F512" s="108">
        <f t="shared" si="83"/>
        <v>1.1178082191780823</v>
      </c>
      <c r="H512" s="142">
        <f t="shared" si="85"/>
        <v>43874</v>
      </c>
      <c r="I512" s="149">
        <f>MAX(0,$I$14*E511*Parameter!$C$6*Parameter!$C$5*Parameter!$C$7*Parameter!$C$8*Parameter!$C$9*Parameter!$C$19*F511)</f>
        <v>269.96596009668383</v>
      </c>
      <c r="J512" s="150" t="s">
        <v>187</v>
      </c>
      <c r="V512" s="153"/>
      <c r="W512" s="107"/>
      <c r="X512" s="167"/>
    </row>
    <row r="513" spans="2:24">
      <c r="B513" s="164" t="s">
        <v>167</v>
      </c>
      <c r="C513" s="178">
        <v>43876</v>
      </c>
      <c r="D513" s="157">
        <f t="shared" si="84"/>
        <v>409</v>
      </c>
      <c r="E513" s="152">
        <v>2055</v>
      </c>
      <c r="F513" s="108">
        <f t="shared" si="83"/>
        <v>1.1205479452054794</v>
      </c>
      <c r="H513" s="142">
        <f t="shared" si="85"/>
        <v>43875</v>
      </c>
      <c r="I513" s="149">
        <f>MAX(0,$I$14*E512*Parameter!$C$6*Parameter!$C$5*Parameter!$C$7*Parameter!$C$8*Parameter!$C$9*Parameter!$C$19*F512)</f>
        <v>153.19911131455436</v>
      </c>
      <c r="J513" s="150" t="s">
        <v>187</v>
      </c>
      <c r="V513" s="153"/>
      <c r="W513" s="107"/>
      <c r="X513" s="167"/>
    </row>
    <row r="514" spans="2:24">
      <c r="B514" s="164" t="s">
        <v>167</v>
      </c>
      <c r="C514" s="178">
        <v>43877</v>
      </c>
      <c r="D514" s="157">
        <f t="shared" si="84"/>
        <v>410</v>
      </c>
      <c r="E514" s="152">
        <v>602</v>
      </c>
      <c r="F514" s="108">
        <f t="shared" si="83"/>
        <v>1.1232876712328768</v>
      </c>
      <c r="H514" s="142">
        <f t="shared" si="85"/>
        <v>43876</v>
      </c>
      <c r="I514" s="149">
        <f>MAX(0,$I$14*E513*Parameter!$C$6*Parameter!$C$5*Parameter!$C$7*Parameter!$C$8*Parameter!$C$9*Parameter!$C$19*F513)</f>
        <v>1390.2898750143211</v>
      </c>
      <c r="J514" s="150" t="s">
        <v>187</v>
      </c>
      <c r="V514" s="153"/>
      <c r="W514" s="107"/>
      <c r="X514" s="167"/>
    </row>
    <row r="515" spans="2:24">
      <c r="B515" s="164" t="s">
        <v>167</v>
      </c>
      <c r="C515" s="178">
        <v>43878</v>
      </c>
      <c r="D515" s="157">
        <f t="shared" si="84"/>
        <v>411</v>
      </c>
      <c r="E515" s="152">
        <v>171</v>
      </c>
      <c r="F515" s="108">
        <f t="shared" si="83"/>
        <v>1.1260273972602739</v>
      </c>
      <c r="H515" s="142">
        <f t="shared" si="85"/>
        <v>43877</v>
      </c>
      <c r="I515" s="149">
        <f>MAX(0,$I$14*E514*Parameter!$C$6*Parameter!$C$5*Parameter!$C$7*Parameter!$C$8*Parameter!$C$9*Parameter!$C$19*F514)</f>
        <v>408.2729188764178</v>
      </c>
      <c r="J515" s="150" t="s">
        <v>187</v>
      </c>
      <c r="V515" s="153"/>
      <c r="W515" s="107"/>
      <c r="X515" s="167"/>
    </row>
    <row r="516" spans="2:24">
      <c r="B516" s="164" t="s">
        <v>167</v>
      </c>
      <c r="C516" s="178">
        <v>43880</v>
      </c>
      <c r="D516" s="157">
        <f t="shared" si="84"/>
        <v>413</v>
      </c>
      <c r="E516" s="152">
        <v>130</v>
      </c>
      <c r="F516" s="108">
        <f t="shared" si="83"/>
        <v>1.1315068493150684</v>
      </c>
      <c r="H516" s="142">
        <f t="shared" si="85"/>
        <v>43878</v>
      </c>
      <c r="I516" s="149">
        <f>MAX(0,$I$14*E515*Parameter!$C$6*Parameter!$C$5*Parameter!$C$7*Parameter!$C$8*Parameter!$C$9*Parameter!$C$19*F515)</f>
        <v>116.25406778848355</v>
      </c>
      <c r="J516" s="150" t="s">
        <v>187</v>
      </c>
      <c r="V516" s="153"/>
      <c r="W516" s="107"/>
      <c r="X516" s="167"/>
    </row>
    <row r="517" spans="2:24">
      <c r="B517" s="164" t="s">
        <v>167</v>
      </c>
      <c r="C517" s="178">
        <v>43882</v>
      </c>
      <c r="D517" s="157">
        <f t="shared" si="84"/>
        <v>415</v>
      </c>
      <c r="E517" s="152">
        <v>147</v>
      </c>
      <c r="F517" s="108">
        <f t="shared" si="83"/>
        <v>1.1369863013698631</v>
      </c>
      <c r="H517" s="142">
        <f t="shared" si="85"/>
        <v>43880</v>
      </c>
      <c r="I517" s="149">
        <f>MAX(0,$I$14*E516*Parameter!$C$6*Parameter!$C$5*Parameter!$C$7*Parameter!$C$8*Parameter!$C$9*Parameter!$C$19*F516)</f>
        <v>88.810359835000682</v>
      </c>
      <c r="J517" s="150" t="s">
        <v>187</v>
      </c>
      <c r="V517" s="153"/>
      <c r="W517" s="107"/>
      <c r="X517" s="167"/>
    </row>
    <row r="518" spans="2:24">
      <c r="B518" s="164" t="s">
        <v>167</v>
      </c>
      <c r="C518" s="178">
        <v>43883</v>
      </c>
      <c r="D518" s="157">
        <f t="shared" si="84"/>
        <v>416</v>
      </c>
      <c r="E518" s="152">
        <v>291</v>
      </c>
      <c r="F518" s="108">
        <f t="shared" si="83"/>
        <v>1.1397260273972603</v>
      </c>
      <c r="H518" s="142">
        <f t="shared" si="85"/>
        <v>43882</v>
      </c>
      <c r="I518" s="149">
        <f>MAX(0,$I$14*E517*Parameter!$C$6*Parameter!$C$5*Parameter!$C$7*Parameter!$C$8*Parameter!$C$9*Parameter!$C$19*F517)</f>
        <v>100.91033715280719</v>
      </c>
      <c r="J518" s="150" t="s">
        <v>187</v>
      </c>
      <c r="V518" s="153"/>
      <c r="W518" s="107"/>
      <c r="X518" s="167"/>
    </row>
    <row r="519" spans="2:24">
      <c r="B519" s="164" t="s">
        <v>167</v>
      </c>
      <c r="C519" s="178">
        <v>43884</v>
      </c>
      <c r="D519" s="157">
        <f t="shared" si="84"/>
        <v>417</v>
      </c>
      <c r="E519" s="152">
        <v>108</v>
      </c>
      <c r="F519" s="108">
        <f t="shared" si="83"/>
        <v>1.1424657534246576</v>
      </c>
      <c r="H519" s="142">
        <f t="shared" si="85"/>
        <v>43883</v>
      </c>
      <c r="I519" s="149">
        <f>MAX(0,$I$14*E518*Parameter!$C$6*Parameter!$C$5*Parameter!$C$7*Parameter!$C$8*Parameter!$C$9*Parameter!$C$19*F518)</f>
        <v>200.24263215097494</v>
      </c>
      <c r="J519" s="150" t="s">
        <v>187</v>
      </c>
      <c r="V519" s="153"/>
      <c r="W519" s="107"/>
      <c r="X519" s="167"/>
    </row>
    <row r="520" spans="2:24">
      <c r="B520" s="164" t="s">
        <v>167</v>
      </c>
      <c r="C520" s="178">
        <v>43886</v>
      </c>
      <c r="D520" s="157">
        <f t="shared" si="84"/>
        <v>419</v>
      </c>
      <c r="E520" s="152">
        <v>107</v>
      </c>
      <c r="F520" s="108">
        <f t="shared" si="83"/>
        <v>1.1479452054794521</v>
      </c>
      <c r="H520" s="142">
        <f t="shared" si="85"/>
        <v>43884</v>
      </c>
      <c r="I520" s="149">
        <f>MAX(0,$I$14*E519*Parameter!$C$6*Parameter!$C$5*Parameter!$C$7*Parameter!$C$8*Parameter!$C$9*Parameter!$C$19*F519)</f>
        <v>74.495499451091291</v>
      </c>
      <c r="J520" s="150" t="s">
        <v>187</v>
      </c>
      <c r="V520" s="153"/>
      <c r="W520" s="107"/>
      <c r="X520" s="167"/>
    </row>
    <row r="521" spans="2:24">
      <c r="B521" s="164" t="s">
        <v>167</v>
      </c>
      <c r="C521" s="178">
        <v>43887</v>
      </c>
      <c r="D521" s="157">
        <f t="shared" si="84"/>
        <v>420</v>
      </c>
      <c r="E521" s="152">
        <v>948</v>
      </c>
      <c r="F521" s="108">
        <f t="shared" si="83"/>
        <v>1.1506849315068493</v>
      </c>
      <c r="H521" s="142">
        <f t="shared" si="85"/>
        <v>43886</v>
      </c>
      <c r="I521" s="149">
        <f>MAX(0,$I$14*E520*Parameter!$C$6*Parameter!$C$5*Parameter!$C$7*Parameter!$C$8*Parameter!$C$9*Parameter!$C$19*F520)</f>
        <v>74.15971060686509</v>
      </c>
      <c r="J521" s="150" t="s">
        <v>187</v>
      </c>
      <c r="V521" s="153"/>
      <c r="W521" s="107"/>
      <c r="X521" s="167"/>
    </row>
    <row r="522" spans="2:24">
      <c r="B522" s="164" t="s">
        <v>167</v>
      </c>
      <c r="C522" s="178">
        <v>43888</v>
      </c>
      <c r="D522" s="157">
        <f t="shared" si="84"/>
        <v>421</v>
      </c>
      <c r="E522" s="152">
        <v>1</v>
      </c>
      <c r="F522" s="108">
        <f t="shared" si="83"/>
        <v>1.1534246575342466</v>
      </c>
      <c r="H522" s="142">
        <f t="shared" si="85"/>
        <v>43887</v>
      </c>
      <c r="I522" s="149">
        <f>MAX(0,$I$14*E521*Parameter!$C$6*Parameter!$C$5*Parameter!$C$7*Parameter!$C$8*Parameter!$C$9*Parameter!$C$19*F521)</f>
        <v>658.60929170988766</v>
      </c>
      <c r="J522" s="150" t="s">
        <v>187</v>
      </c>
      <c r="V522" s="153"/>
      <c r="W522" s="107"/>
      <c r="X522" s="167"/>
    </row>
    <row r="523" spans="2:24">
      <c r="B523" s="164" t="s">
        <v>167</v>
      </c>
      <c r="C523" s="178">
        <v>43890</v>
      </c>
      <c r="D523" s="157">
        <f t="shared" si="84"/>
        <v>423</v>
      </c>
      <c r="E523" s="152">
        <v>62</v>
      </c>
      <c r="F523" s="108">
        <f t="shared" si="83"/>
        <v>1.1589041095890411</v>
      </c>
      <c r="H523" s="142">
        <f t="shared" si="85"/>
        <v>43888</v>
      </c>
      <c r="I523" s="149">
        <f>MAX(0,$I$14*E522*Parameter!$C$6*Parameter!$C$5*Parameter!$C$7*Parameter!$C$8*Parameter!$C$9*Parameter!$C$19*F522)</f>
        <v>0.69638967201593005</v>
      </c>
      <c r="J523" s="150" t="s">
        <v>187</v>
      </c>
      <c r="V523" s="153"/>
      <c r="W523" s="107"/>
      <c r="X523" s="167"/>
    </row>
    <row r="524" spans="2:24">
      <c r="B524" s="301" t="s">
        <v>176</v>
      </c>
      <c r="C524" s="294"/>
      <c r="D524" s="295"/>
      <c r="E524" s="299">
        <f>SUM(E500:E523)</f>
        <v>17995</v>
      </c>
      <c r="F524" s="291"/>
      <c r="H524" s="142">
        <f t="shared" ref="H524" si="88">C523</f>
        <v>43890</v>
      </c>
      <c r="I524" s="149">
        <f>MAX(0,$I$14*E523*Parameter!$C$6*Parameter!$C$5*Parameter!$C$7*Parameter!$C$8*Parameter!$C$9*Parameter!$C$19*F523)</f>
        <v>43.381272062446044</v>
      </c>
      <c r="J524" s="150" t="s">
        <v>187</v>
      </c>
      <c r="X524" s="160"/>
    </row>
    <row r="525" spans="2:24" ht="15.75" thickBot="1">
      <c r="B525" s="302"/>
      <c r="C525" s="303"/>
      <c r="D525" s="304"/>
      <c r="E525" s="305"/>
      <c r="F525" s="306"/>
      <c r="G525" s="168"/>
      <c r="H525" s="169" t="s">
        <v>177</v>
      </c>
      <c r="I525" s="170">
        <f>SUM(I501:I524)</f>
        <v>12023.214003057687</v>
      </c>
      <c r="J525" s="171" t="s">
        <v>169</v>
      </c>
      <c r="K525" s="172"/>
      <c r="L525" s="172"/>
      <c r="M525" s="172"/>
      <c r="N525" s="172"/>
      <c r="O525" s="172"/>
      <c r="P525" s="172"/>
      <c r="Q525" s="172"/>
      <c r="R525" s="172"/>
      <c r="S525" s="172"/>
      <c r="T525" s="172"/>
      <c r="U525" s="172"/>
      <c r="V525" s="172"/>
      <c r="W525" s="172"/>
      <c r="X525" s="173"/>
    </row>
    <row r="526" spans="2:24" ht="15.75" thickBot="1"/>
    <row r="527" spans="2:24" ht="24" thickBot="1">
      <c r="B527" s="174" t="s">
        <v>47</v>
      </c>
      <c r="C527" s="158" t="s">
        <v>146</v>
      </c>
      <c r="D527" s="175">
        <f>I529+S529</f>
        <v>12179</v>
      </c>
      <c r="E527" s="176" t="s">
        <v>147</v>
      </c>
      <c r="F527" s="158" t="str">
        <f>X536</f>
        <v>Less than expected</v>
      </c>
      <c r="G527" s="177"/>
      <c r="H527" s="177"/>
      <c r="I527" s="175">
        <f>E559+O546</f>
        <v>18000</v>
      </c>
      <c r="J527" s="177" t="s">
        <v>148</v>
      </c>
      <c r="K527" s="177"/>
      <c r="L527" s="177"/>
      <c r="M527" s="186">
        <v>0</v>
      </c>
      <c r="N527" s="177" t="s">
        <v>149</v>
      </c>
      <c r="O527" s="177"/>
      <c r="P527" s="177"/>
      <c r="Q527" s="177"/>
      <c r="R527" s="177"/>
      <c r="S527" s="175">
        <f>I527-M527</f>
        <v>18000</v>
      </c>
      <c r="T527" s="177" t="s">
        <v>150</v>
      </c>
      <c r="U527" s="177"/>
      <c r="V527" s="177"/>
      <c r="W527" s="242">
        <f>S527*'MR Reference'!$C$79</f>
        <v>16560</v>
      </c>
      <c r="X527" s="241" t="s">
        <v>151</v>
      </c>
    </row>
    <row r="528" spans="2:24" ht="19.5" thickBot="1">
      <c r="B528" s="159"/>
      <c r="C528" s="14"/>
      <c r="D528" s="14"/>
      <c r="E528" s="15"/>
      <c r="F528" s="16"/>
      <c r="G528" s="14"/>
      <c r="X528" s="160"/>
    </row>
    <row r="529" spans="2:24" ht="24" thickBot="1">
      <c r="B529" s="67" t="s">
        <v>250</v>
      </c>
      <c r="C529" s="237" t="s">
        <v>153</v>
      </c>
      <c r="D529" s="69"/>
      <c r="E529" s="70"/>
      <c r="F529" s="68"/>
      <c r="G529" s="71"/>
      <c r="H529" s="68" t="s">
        <v>146</v>
      </c>
      <c r="I529" s="141">
        <f>ROUNDDOWN(I560,0)</f>
        <v>12108</v>
      </c>
      <c r="J529" s="72" t="s">
        <v>147</v>
      </c>
      <c r="L529" s="67" t="s">
        <v>251</v>
      </c>
      <c r="M529" s="237" t="s">
        <v>155</v>
      </c>
      <c r="N529" s="69"/>
      <c r="O529" s="70"/>
      <c r="P529" s="239"/>
      <c r="Q529" s="71"/>
      <c r="R529" s="68" t="s">
        <v>146</v>
      </c>
      <c r="S529" s="141">
        <f>ROUNDDOWN(S547,0)</f>
        <v>71</v>
      </c>
      <c r="T529" s="72" t="s">
        <v>147</v>
      </c>
      <c r="V529" s="288" t="s">
        <v>156</v>
      </c>
      <c r="W529" s="289"/>
      <c r="X529" s="290"/>
    </row>
    <row r="530" spans="2:24" ht="18.75">
      <c r="B530" s="159"/>
      <c r="C530" s="14"/>
      <c r="D530" s="14"/>
      <c r="E530" s="15"/>
      <c r="F530" s="16"/>
      <c r="G530" s="14"/>
      <c r="L530" s="11"/>
      <c r="M530" s="14"/>
      <c r="N530" s="14"/>
      <c r="O530" s="15"/>
      <c r="P530" s="16"/>
      <c r="Q530" s="14"/>
      <c r="X530" s="160"/>
    </row>
    <row r="531" spans="2:24" ht="18.75">
      <c r="B531" s="161" t="s">
        <v>157</v>
      </c>
      <c r="C531" s="14"/>
      <c r="D531" s="14"/>
      <c r="E531" s="15"/>
      <c r="F531" s="16"/>
      <c r="G531" s="14"/>
      <c r="H531" s="17" t="s">
        <v>158</v>
      </c>
      <c r="L531" s="17" t="s">
        <v>157</v>
      </c>
      <c r="M531" s="14"/>
      <c r="N531" s="14"/>
      <c r="O531" s="15"/>
      <c r="P531" s="16"/>
      <c r="Q531" s="14"/>
      <c r="R531" s="17" t="s">
        <v>158</v>
      </c>
      <c r="V531" s="17" t="s">
        <v>156</v>
      </c>
      <c r="X531" s="160"/>
    </row>
    <row r="532" spans="2:24" ht="23.25">
      <c r="B532" s="162" t="s">
        <v>252</v>
      </c>
      <c r="C532" s="146"/>
      <c r="D532" s="144" t="s">
        <v>160</v>
      </c>
      <c r="E532" s="147" t="s">
        <v>161</v>
      </c>
      <c r="F532" s="144" t="s">
        <v>162</v>
      </c>
      <c r="G532" s="18"/>
      <c r="H532" s="145" t="s">
        <v>250</v>
      </c>
      <c r="I532" s="144" t="s">
        <v>163</v>
      </c>
      <c r="J532" s="148" t="s">
        <v>164</v>
      </c>
      <c r="L532" s="143" t="s">
        <v>253</v>
      </c>
      <c r="M532" s="146"/>
      <c r="N532" s="144" t="s">
        <v>160</v>
      </c>
      <c r="O532" s="147" t="s">
        <v>161</v>
      </c>
      <c r="P532" s="144" t="s">
        <v>162</v>
      </c>
      <c r="Q532" s="18"/>
      <c r="R532" s="145" t="s">
        <v>251</v>
      </c>
      <c r="S532" s="144" t="s">
        <v>163</v>
      </c>
      <c r="T532" s="148" t="s">
        <v>164</v>
      </c>
      <c r="V532" s="143" t="s">
        <v>254</v>
      </c>
      <c r="W532" s="148" t="s">
        <v>166</v>
      </c>
      <c r="X532" s="163" t="s">
        <v>164</v>
      </c>
    </row>
    <row r="533" spans="2:24">
      <c r="B533" s="164" t="s">
        <v>167</v>
      </c>
      <c r="C533" s="178">
        <v>43863</v>
      </c>
      <c r="D533" s="157">
        <f>(C533+(365*2))-$C$3</f>
        <v>396</v>
      </c>
      <c r="E533" s="152">
        <v>155</v>
      </c>
      <c r="F533" s="108">
        <f t="shared" ref="F533:F558" si="89">MIN($C$5/365, (D533/365))</f>
        <v>1.0849315068493151</v>
      </c>
      <c r="H533" s="144" t="s">
        <v>168</v>
      </c>
      <c r="I533" s="147">
        <f>Parameter!$C$18*(Parameter!$C$17/Parameter!$C$4-1)</f>
        <v>1.9310126823253633</v>
      </c>
      <c r="J533" s="144" t="s">
        <v>169</v>
      </c>
      <c r="L533" s="151" t="s">
        <v>167</v>
      </c>
      <c r="M533" s="277">
        <v>43957</v>
      </c>
      <c r="N533" s="157">
        <f>(M533+(365*2))-$C$3</f>
        <v>490</v>
      </c>
      <c r="O533" s="152">
        <v>16</v>
      </c>
      <c r="P533" s="108">
        <f>MIN($C$5/365, (N533/365))</f>
        <v>1.3424657534246576</v>
      </c>
      <c r="Q533" s="11"/>
      <c r="R533" s="144" t="s">
        <v>168</v>
      </c>
      <c r="S533" s="147">
        <f>Parameter!$C$18*(Parameter!$C$17/Parameter!$C$4-1)</f>
        <v>1.9310126823253633</v>
      </c>
      <c r="T533" s="144" t="s">
        <v>169</v>
      </c>
      <c r="V533" s="203" t="s">
        <v>170</v>
      </c>
      <c r="W533" s="204">
        <v>44394</v>
      </c>
      <c r="X533" s="205" t="s">
        <v>171</v>
      </c>
    </row>
    <row r="534" spans="2:24">
      <c r="B534" s="164" t="s">
        <v>167</v>
      </c>
      <c r="C534" s="178">
        <v>43865</v>
      </c>
      <c r="D534" s="157">
        <f t="shared" ref="D534:D558" si="90">(C534+(365*2))-$C$3</f>
        <v>398</v>
      </c>
      <c r="E534" s="152">
        <v>621</v>
      </c>
      <c r="F534" s="108">
        <f t="shared" si="89"/>
        <v>1.0904109589041096</v>
      </c>
      <c r="H534" s="142">
        <f t="shared" ref="H534:H559" si="91">C533</f>
        <v>43863</v>
      </c>
      <c r="I534" s="149">
        <f>MAX(0,$I$14*E533*Parameter!$C$6*Parameter!$C$5*Parameter!$C$7*Parameter!$C$8*Parameter!$C$9*Parameter!$C$19*F533)</f>
        <v>101.53063674189498</v>
      </c>
      <c r="J534" s="150" t="s">
        <v>187</v>
      </c>
      <c r="L534" s="151" t="s">
        <v>167</v>
      </c>
      <c r="M534" s="281">
        <v>43962</v>
      </c>
      <c r="N534" s="157">
        <f t="shared" ref="N534:N545" si="92">(M534+(365*2))-$C$3</f>
        <v>495</v>
      </c>
      <c r="O534" s="152">
        <v>6</v>
      </c>
      <c r="P534" s="108">
        <f t="shared" ref="P534:P545" si="93">MIN($C$5/365, (N534/365))</f>
        <v>1.3561643835616439</v>
      </c>
      <c r="Q534" s="11"/>
      <c r="R534" s="142">
        <f>M533</f>
        <v>43957</v>
      </c>
      <c r="S534" s="149">
        <f>MAX(0,$S$14*O533*Parameter!$C$6*Parameter!$C$5*Parameter!$C$7*Parameter!$C$8*Parameter!$C$9*Parameter!$C$19*P533)</f>
        <v>12.968396742529434</v>
      </c>
      <c r="T534" s="150" t="s">
        <v>169</v>
      </c>
      <c r="V534" s="151" t="s">
        <v>172</v>
      </c>
      <c r="W534" s="152">
        <f>(W533/365)*$C$5</f>
        <v>62759.736986301366</v>
      </c>
      <c r="X534" s="165" t="s">
        <v>173</v>
      </c>
    </row>
    <row r="535" spans="2:24">
      <c r="B535" s="164" t="s">
        <v>167</v>
      </c>
      <c r="C535" s="178">
        <v>43866</v>
      </c>
      <c r="D535" s="157">
        <f t="shared" si="90"/>
        <v>399</v>
      </c>
      <c r="E535" s="152">
        <v>526</v>
      </c>
      <c r="F535" s="108">
        <f t="shared" si="89"/>
        <v>1.0931506849315069</v>
      </c>
      <c r="H535" s="142">
        <f t="shared" si="91"/>
        <v>43865</v>
      </c>
      <c r="I535" s="149">
        <f>MAX(0,$I$14*E534*Parameter!$C$6*Parameter!$C$5*Parameter!$C$7*Parameter!$C$8*Parameter!$C$9*Parameter!$C$19*F534)</f>
        <v>408.83201557271559</v>
      </c>
      <c r="J535" s="150" t="s">
        <v>187</v>
      </c>
      <c r="L535" s="151" t="s">
        <v>167</v>
      </c>
      <c r="M535" s="281">
        <v>43963</v>
      </c>
      <c r="N535" s="157">
        <f t="shared" si="92"/>
        <v>496</v>
      </c>
      <c r="O535" s="152">
        <v>7</v>
      </c>
      <c r="P535" s="108">
        <f t="shared" si="93"/>
        <v>1.3589041095890411</v>
      </c>
      <c r="Q535" s="11"/>
      <c r="R535" s="142">
        <f>M534</f>
        <v>43962</v>
      </c>
      <c r="S535" s="149">
        <f>MAX(0,$S$14*O534*Parameter!$C$6*Parameter!$C$5*Parameter!$C$7*Parameter!$C$8*Parameter!$C$9*Parameter!$C$19*P534)</f>
        <v>4.9127727455755643</v>
      </c>
      <c r="T535" s="150" t="s">
        <v>169</v>
      </c>
      <c r="V535" s="151" t="s">
        <v>174</v>
      </c>
      <c r="W535" s="154">
        <f>D527</f>
        <v>12179</v>
      </c>
      <c r="X535" s="165" t="s">
        <v>173</v>
      </c>
    </row>
    <row r="536" spans="2:24">
      <c r="B536" s="164" t="s">
        <v>167</v>
      </c>
      <c r="C536" s="178">
        <v>43867</v>
      </c>
      <c r="D536" s="157">
        <f t="shared" si="90"/>
        <v>400</v>
      </c>
      <c r="E536" s="152">
        <v>897</v>
      </c>
      <c r="F536" s="108">
        <f t="shared" si="89"/>
        <v>1.095890410958904</v>
      </c>
      <c r="H536" s="142">
        <f t="shared" si="91"/>
        <v>43866</v>
      </c>
      <c r="I536" s="149">
        <f>MAX(0,$I$14*E535*Parameter!$C$6*Parameter!$C$5*Parameter!$C$7*Parameter!$C$8*Parameter!$C$9*Parameter!$C$19*F535)</f>
        <v>347.15934922724779</v>
      </c>
      <c r="J536" s="150" t="s">
        <v>187</v>
      </c>
      <c r="L536" s="151" t="s">
        <v>167</v>
      </c>
      <c r="M536" s="278">
        <v>43964</v>
      </c>
      <c r="N536" s="157">
        <f t="shared" si="92"/>
        <v>497</v>
      </c>
      <c r="O536" s="152">
        <v>1</v>
      </c>
      <c r="P536" s="108">
        <f t="shared" si="93"/>
        <v>1.3616438356164384</v>
      </c>
      <c r="Q536" s="11"/>
      <c r="R536" s="142">
        <f>M535</f>
        <v>43963</v>
      </c>
      <c r="S536" s="149">
        <f>MAX(0,$S$14*O535*Parameter!$C$6*Parameter!$C$5*Parameter!$C$7*Parameter!$C$8*Parameter!$C$9*Parameter!$C$19*P535)</f>
        <v>5.7431471288344644</v>
      </c>
      <c r="T536" s="150" t="s">
        <v>169</v>
      </c>
      <c r="V536" s="155" t="s">
        <v>175</v>
      </c>
      <c r="W536" s="156">
        <f>(W534-W535)/W534</f>
        <v>0.80594246271844128</v>
      </c>
      <c r="X536" s="166" t="str">
        <f>IF(W536&lt;100%,"Less than expected","More than expected")</f>
        <v>Less than expected</v>
      </c>
    </row>
    <row r="537" spans="2:24">
      <c r="B537" s="164" t="s">
        <v>167</v>
      </c>
      <c r="C537" s="178">
        <v>43868</v>
      </c>
      <c r="D537" s="157">
        <f t="shared" si="90"/>
        <v>401</v>
      </c>
      <c r="E537" s="152">
        <v>1338</v>
      </c>
      <c r="F537" s="108">
        <f t="shared" si="89"/>
        <v>1.0986301369863014</v>
      </c>
      <c r="H537" s="142">
        <f t="shared" si="91"/>
        <v>43867</v>
      </c>
      <c r="I537" s="149">
        <f>MAX(0,$I$14*E536*Parameter!$C$6*Parameter!$C$5*Parameter!$C$7*Parameter!$C$8*Parameter!$C$9*Parameter!$C$19*F536)</f>
        <v>593.50264683922967</v>
      </c>
      <c r="J537" s="150" t="s">
        <v>187</v>
      </c>
      <c r="L537" s="151" t="s">
        <v>167</v>
      </c>
      <c r="M537" s="278">
        <v>43967</v>
      </c>
      <c r="N537" s="157">
        <f t="shared" si="92"/>
        <v>500</v>
      </c>
      <c r="O537" s="152">
        <v>12</v>
      </c>
      <c r="P537" s="108">
        <f t="shared" si="93"/>
        <v>1.3698630136986301</v>
      </c>
      <c r="R537" s="142">
        <f t="shared" ref="R537:R546" si="94">M536</f>
        <v>43964</v>
      </c>
      <c r="S537" s="149">
        <f>MAX(0,$S$14*O536*Parameter!$C$6*Parameter!$C$5*Parameter!$C$7*Parameter!$C$8*Parameter!$C$9*Parameter!$C$19*P536)</f>
        <v>0.82210372207106241</v>
      </c>
      <c r="T537" s="150" t="s">
        <v>169</v>
      </c>
      <c r="V537" s="153"/>
      <c r="W537" s="107"/>
      <c r="X537" s="167"/>
    </row>
    <row r="538" spans="2:24">
      <c r="B538" s="164" t="s">
        <v>167</v>
      </c>
      <c r="C538" s="178">
        <v>43869</v>
      </c>
      <c r="D538" s="157">
        <f t="shared" si="90"/>
        <v>402</v>
      </c>
      <c r="E538" s="152">
        <v>1077</v>
      </c>
      <c r="F538" s="108">
        <f t="shared" si="89"/>
        <v>1.1013698630136985</v>
      </c>
      <c r="H538" s="142">
        <f t="shared" si="91"/>
        <v>43868</v>
      </c>
      <c r="I538" s="149">
        <f>MAX(0,$I$14*E537*Parameter!$C$6*Parameter!$C$5*Parameter!$C$7*Parameter!$C$8*Parameter!$C$9*Parameter!$C$19*F537)</f>
        <v>887.50480248000747</v>
      </c>
      <c r="J538" s="150" t="s">
        <v>187</v>
      </c>
      <c r="L538" s="151" t="s">
        <v>167</v>
      </c>
      <c r="M538" s="278">
        <v>43979</v>
      </c>
      <c r="N538" s="157">
        <f t="shared" si="92"/>
        <v>512</v>
      </c>
      <c r="O538" s="152">
        <v>3</v>
      </c>
      <c r="P538" s="108">
        <f t="shared" si="93"/>
        <v>1.4027397260273973</v>
      </c>
      <c r="R538" s="142">
        <f t="shared" si="94"/>
        <v>43967</v>
      </c>
      <c r="S538" s="149">
        <f>MAX(0,$S$14*O537*Parameter!$C$6*Parameter!$C$5*Parameter!$C$7*Parameter!$C$8*Parameter!$C$9*Parameter!$C$19*P537)</f>
        <v>9.9247934254051788</v>
      </c>
      <c r="T538" s="150" t="s">
        <v>169</v>
      </c>
      <c r="V538" s="153"/>
      <c r="W538" s="107"/>
      <c r="X538" s="167"/>
    </row>
    <row r="539" spans="2:24">
      <c r="B539" s="164" t="s">
        <v>167</v>
      </c>
      <c r="C539" s="178">
        <v>43870</v>
      </c>
      <c r="D539" s="157">
        <f t="shared" si="90"/>
        <v>403</v>
      </c>
      <c r="E539" s="152">
        <v>456</v>
      </c>
      <c r="F539" s="108">
        <f t="shared" si="89"/>
        <v>1.1041095890410959</v>
      </c>
      <c r="H539" s="142">
        <f t="shared" si="91"/>
        <v>43869</v>
      </c>
      <c r="I539" s="149">
        <f>MAX(0,$I$14*E538*Parameter!$C$6*Parameter!$C$5*Parameter!$C$7*Parameter!$C$8*Parameter!$C$9*Parameter!$C$19*F538)</f>
        <v>716.16316878381247</v>
      </c>
      <c r="J539" s="150" t="s">
        <v>187</v>
      </c>
      <c r="L539" s="151" t="s">
        <v>167</v>
      </c>
      <c r="M539" s="278">
        <v>43980</v>
      </c>
      <c r="N539" s="157">
        <f t="shared" si="92"/>
        <v>513</v>
      </c>
      <c r="O539" s="152">
        <v>1</v>
      </c>
      <c r="P539" s="108">
        <f t="shared" si="93"/>
        <v>1.4054794520547946</v>
      </c>
      <c r="R539" s="142">
        <f t="shared" si="94"/>
        <v>43979</v>
      </c>
      <c r="S539" s="149">
        <f>MAX(0,$S$14*O538*Parameter!$C$6*Parameter!$C$5*Parameter!$C$7*Parameter!$C$8*Parameter!$C$9*Parameter!$C$19*P538)</f>
        <v>2.5407471169037263</v>
      </c>
      <c r="T539" s="150" t="s">
        <v>169</v>
      </c>
      <c r="V539" s="153"/>
      <c r="W539" s="107"/>
      <c r="X539" s="167"/>
    </row>
    <row r="540" spans="2:24">
      <c r="B540" s="164" t="s">
        <v>167</v>
      </c>
      <c r="C540" s="178">
        <v>43871</v>
      </c>
      <c r="D540" s="157">
        <f t="shared" si="90"/>
        <v>404</v>
      </c>
      <c r="E540" s="152">
        <v>126</v>
      </c>
      <c r="F540" s="108">
        <f t="shared" si="89"/>
        <v>1.106849315068493</v>
      </c>
      <c r="H540" s="142">
        <f t="shared" si="91"/>
        <v>43870</v>
      </c>
      <c r="I540" s="149">
        <f>MAX(0,$I$14*E539*Parameter!$C$6*Parameter!$C$5*Parameter!$C$7*Parameter!$C$8*Parameter!$C$9*Parameter!$C$19*F539)</f>
        <v>303.97657303330988</v>
      </c>
      <c r="J540" s="150" t="s">
        <v>187</v>
      </c>
      <c r="L540" s="151" t="s">
        <v>167</v>
      </c>
      <c r="M540" s="278">
        <v>43985</v>
      </c>
      <c r="N540" s="157">
        <f t="shared" si="92"/>
        <v>518</v>
      </c>
      <c r="O540" s="152">
        <v>7</v>
      </c>
      <c r="P540" s="108">
        <f t="shared" si="93"/>
        <v>1.4136986301369863</v>
      </c>
      <c r="R540" s="142">
        <f t="shared" si="94"/>
        <v>43980</v>
      </c>
      <c r="S540" s="149">
        <f>MAX(0,$S$14*O539*Parameter!$C$6*Parameter!$C$5*Parameter!$C$7*Parameter!$C$8*Parameter!$C$9*Parameter!$C$19*P539)</f>
        <v>0.84856983787214291</v>
      </c>
      <c r="T540" s="150" t="s">
        <v>169</v>
      </c>
      <c r="V540" s="153"/>
      <c r="W540" s="107"/>
      <c r="X540" s="167"/>
    </row>
    <row r="541" spans="2:24">
      <c r="B541" s="164" t="s">
        <v>167</v>
      </c>
      <c r="C541" s="178">
        <v>43872</v>
      </c>
      <c r="D541" s="157">
        <f t="shared" si="90"/>
        <v>405</v>
      </c>
      <c r="E541" s="152">
        <v>1472</v>
      </c>
      <c r="F541" s="108">
        <f t="shared" si="89"/>
        <v>1.1095890410958904</v>
      </c>
      <c r="H541" s="142">
        <f t="shared" si="91"/>
        <v>43871</v>
      </c>
      <c r="I541" s="149">
        <f>MAX(0,$I$14*E540*Parameter!$C$6*Parameter!$C$5*Parameter!$C$7*Parameter!$C$8*Parameter!$C$9*Parameter!$C$19*F540)</f>
        <v>84.201947421137533</v>
      </c>
      <c r="J541" s="150" t="s">
        <v>187</v>
      </c>
      <c r="L541" s="151" t="s">
        <v>167</v>
      </c>
      <c r="M541" s="278">
        <v>43986</v>
      </c>
      <c r="N541" s="157">
        <f t="shared" si="92"/>
        <v>519</v>
      </c>
      <c r="O541" s="152">
        <v>4</v>
      </c>
      <c r="P541" s="108">
        <f t="shared" si="93"/>
        <v>1.4136986301369863</v>
      </c>
      <c r="R541" s="142">
        <f t="shared" si="94"/>
        <v>43985</v>
      </c>
      <c r="S541" s="149">
        <f>MAX(0,$S$14*O540*Parameter!$C$6*Parameter!$C$5*Parameter!$C$7*Parameter!$C$8*Parameter!$C$9*Parameter!$C$19*P540)</f>
        <v>5.9747256420939188</v>
      </c>
      <c r="T541" s="150" t="s">
        <v>169</v>
      </c>
      <c r="V541" s="153"/>
      <c r="W541" s="107"/>
      <c r="X541" s="167"/>
    </row>
    <row r="542" spans="2:24">
      <c r="B542" s="164" t="s">
        <v>167</v>
      </c>
      <c r="C542" s="178">
        <v>43873</v>
      </c>
      <c r="D542" s="157">
        <f t="shared" si="90"/>
        <v>406</v>
      </c>
      <c r="E542" s="152">
        <v>925</v>
      </c>
      <c r="F542" s="108">
        <f t="shared" si="89"/>
        <v>1.1123287671232878</v>
      </c>
      <c r="H542" s="142">
        <f t="shared" si="91"/>
        <v>43872</v>
      </c>
      <c r="I542" s="149">
        <f>MAX(0,$I$14*E541*Parameter!$C$6*Parameter!$C$5*Parameter!$C$7*Parameter!$C$8*Parameter!$C$9*Parameter!$C$19*F541)</f>
        <v>986.12747474825881</v>
      </c>
      <c r="J542" s="150" t="s">
        <v>187</v>
      </c>
      <c r="L542" s="151" t="s">
        <v>167</v>
      </c>
      <c r="M542" s="278">
        <v>43988</v>
      </c>
      <c r="N542" s="157">
        <f t="shared" si="92"/>
        <v>521</v>
      </c>
      <c r="O542" s="152">
        <v>10</v>
      </c>
      <c r="P542" s="108">
        <f t="shared" si="93"/>
        <v>1.4136986301369863</v>
      </c>
      <c r="R542" s="142">
        <f t="shared" si="94"/>
        <v>43986</v>
      </c>
      <c r="S542" s="149">
        <f>MAX(0,$S$14*O541*Parameter!$C$6*Parameter!$C$5*Parameter!$C$7*Parameter!$C$8*Parameter!$C$9*Parameter!$C$19*P541)</f>
        <v>3.4141289383393816</v>
      </c>
      <c r="T542" s="150" t="s">
        <v>169</v>
      </c>
      <c r="V542" s="153"/>
      <c r="W542" s="107"/>
      <c r="X542" s="167"/>
    </row>
    <row r="543" spans="2:24">
      <c r="B543" s="164" t="s">
        <v>167</v>
      </c>
      <c r="C543" s="178">
        <v>43874</v>
      </c>
      <c r="D543" s="157">
        <f t="shared" si="90"/>
        <v>407</v>
      </c>
      <c r="E543" s="152">
        <v>491</v>
      </c>
      <c r="F543" s="108">
        <f t="shared" si="89"/>
        <v>1.1150684931506849</v>
      </c>
      <c r="H543" s="142">
        <f t="shared" si="91"/>
        <v>43873</v>
      </c>
      <c r="I543" s="149">
        <f>MAX(0,$I$14*E542*Parameter!$C$6*Parameter!$C$5*Parameter!$C$7*Parameter!$C$8*Parameter!$C$9*Parameter!$C$19*F542)</f>
        <v>621.20936181848606</v>
      </c>
      <c r="J543" s="150" t="s">
        <v>187</v>
      </c>
      <c r="L543" s="151" t="s">
        <v>167</v>
      </c>
      <c r="M543" s="278">
        <v>43995</v>
      </c>
      <c r="N543" s="157">
        <f t="shared" si="92"/>
        <v>528</v>
      </c>
      <c r="O543" s="152">
        <v>12</v>
      </c>
      <c r="P543" s="108">
        <f t="shared" si="93"/>
        <v>1.4136986301369863</v>
      </c>
      <c r="R543" s="142">
        <f t="shared" si="94"/>
        <v>43988</v>
      </c>
      <c r="S543" s="149">
        <f>MAX(0,$S$14*O542*Parameter!$C$6*Parameter!$C$5*Parameter!$C$7*Parameter!$C$8*Parameter!$C$9*Parameter!$C$19*P542)</f>
        <v>8.5353223458484546</v>
      </c>
      <c r="T543" s="150" t="s">
        <v>169</v>
      </c>
      <c r="V543" s="153"/>
      <c r="W543" s="107"/>
      <c r="X543" s="167"/>
    </row>
    <row r="544" spans="2:24">
      <c r="B544" s="164" t="s">
        <v>167</v>
      </c>
      <c r="C544" s="178">
        <v>43875</v>
      </c>
      <c r="D544" s="157">
        <f t="shared" si="90"/>
        <v>408</v>
      </c>
      <c r="E544" s="152">
        <v>984</v>
      </c>
      <c r="F544" s="108">
        <f t="shared" si="89"/>
        <v>1.1178082191780823</v>
      </c>
      <c r="H544" s="142">
        <f t="shared" si="91"/>
        <v>43874</v>
      </c>
      <c r="I544" s="149">
        <f>MAX(0,$I$14*E543*Parameter!$C$6*Parameter!$C$5*Parameter!$C$7*Parameter!$C$8*Parameter!$C$9*Parameter!$C$19*F543)</f>
        <v>330.5568239587825</v>
      </c>
      <c r="J544" s="150" t="s">
        <v>187</v>
      </c>
      <c r="L544" s="151" t="s">
        <v>167</v>
      </c>
      <c r="M544" s="278">
        <v>44007</v>
      </c>
      <c r="N544" s="157">
        <f t="shared" si="92"/>
        <v>540</v>
      </c>
      <c r="O544" s="152">
        <v>2</v>
      </c>
      <c r="P544" s="108">
        <f t="shared" si="93"/>
        <v>1.4136986301369863</v>
      </c>
      <c r="R544" s="142">
        <f t="shared" si="94"/>
        <v>43995</v>
      </c>
      <c r="S544" s="149">
        <f>MAX(0,$S$14*O543*Parameter!$C$6*Parameter!$C$5*Parameter!$C$7*Parameter!$C$8*Parameter!$C$9*Parameter!$C$19*P543)</f>
        <v>10.242386815018145</v>
      </c>
      <c r="T544" s="150" t="s">
        <v>169</v>
      </c>
      <c r="V544" s="153"/>
      <c r="W544" s="107"/>
      <c r="X544" s="167"/>
    </row>
    <row r="545" spans="2:24">
      <c r="B545" s="164" t="s">
        <v>167</v>
      </c>
      <c r="C545" s="178">
        <v>43876</v>
      </c>
      <c r="D545" s="157">
        <f t="shared" si="90"/>
        <v>409</v>
      </c>
      <c r="E545" s="152">
        <v>1416</v>
      </c>
      <c r="F545" s="108">
        <f t="shared" si="89"/>
        <v>1.1205479452054794</v>
      </c>
      <c r="H545" s="142">
        <f t="shared" si="91"/>
        <v>43875</v>
      </c>
      <c r="I545" s="149">
        <f>MAX(0,$I$14*E544*Parameter!$C$6*Parameter!$C$5*Parameter!$C$7*Parameter!$C$8*Parameter!$C$9*Parameter!$C$19*F544)</f>
        <v>664.08777768071138</v>
      </c>
      <c r="J545" s="150" t="s">
        <v>187</v>
      </c>
      <c r="L545" s="151" t="s">
        <v>167</v>
      </c>
      <c r="M545" s="278">
        <v>44013</v>
      </c>
      <c r="N545" s="157">
        <f t="shared" si="92"/>
        <v>546</v>
      </c>
      <c r="O545" s="152">
        <v>4</v>
      </c>
      <c r="P545" s="108">
        <f t="shared" si="93"/>
        <v>1.4136986301369863</v>
      </c>
      <c r="R545" s="142">
        <f t="shared" si="94"/>
        <v>44007</v>
      </c>
      <c r="S545" s="149">
        <f>MAX(0,$S$14*O544*Parameter!$C$6*Parameter!$C$5*Parameter!$C$7*Parameter!$C$8*Parameter!$C$9*Parameter!$C$19*P544)</f>
        <v>1.7070644691696908</v>
      </c>
      <c r="T545" s="150" t="s">
        <v>169</v>
      </c>
      <c r="V545" s="153"/>
      <c r="W545" s="107"/>
      <c r="X545" s="167"/>
    </row>
    <row r="546" spans="2:24">
      <c r="B546" s="164" t="s">
        <v>167</v>
      </c>
      <c r="C546" s="178">
        <v>43877</v>
      </c>
      <c r="D546" s="157">
        <f t="shared" si="90"/>
        <v>410</v>
      </c>
      <c r="E546" s="152">
        <v>185</v>
      </c>
      <c r="F546" s="108">
        <f t="shared" si="89"/>
        <v>1.1232876712328768</v>
      </c>
      <c r="H546" s="142">
        <f t="shared" si="91"/>
        <v>43876</v>
      </c>
      <c r="I546" s="149">
        <f>MAX(0,$I$14*E545*Parameter!$C$6*Parameter!$C$5*Parameter!$C$7*Parameter!$C$8*Parameter!$C$9*Parameter!$C$19*F545)</f>
        <v>957.98076059380958</v>
      </c>
      <c r="J546" s="150" t="s">
        <v>187</v>
      </c>
      <c r="L546" s="285" t="s">
        <v>176</v>
      </c>
      <c r="M546" s="285"/>
      <c r="N546" s="285"/>
      <c r="O546" s="286">
        <f>SUM(O533:O545)</f>
        <v>85</v>
      </c>
      <c r="P546" s="287"/>
      <c r="R546" s="142">
        <f t="shared" si="94"/>
        <v>44013</v>
      </c>
      <c r="S546" s="149">
        <f>MAX(0,$S$14*O545*Parameter!$C$6*Parameter!$C$5*Parameter!$C$7*Parameter!$C$8*Parameter!$C$9*Parameter!$C$19*P545)</f>
        <v>3.4141289383393816</v>
      </c>
      <c r="T546" s="150" t="s">
        <v>169</v>
      </c>
      <c r="V546" s="153"/>
      <c r="W546" s="107"/>
      <c r="X546" s="167"/>
    </row>
    <row r="547" spans="2:24">
      <c r="B547" s="164" t="s">
        <v>167</v>
      </c>
      <c r="C547" s="178">
        <v>43878</v>
      </c>
      <c r="D547" s="157">
        <f t="shared" si="90"/>
        <v>411</v>
      </c>
      <c r="E547" s="152">
        <v>1161</v>
      </c>
      <c r="F547" s="108">
        <f t="shared" si="89"/>
        <v>1.1260273972602739</v>
      </c>
      <c r="H547" s="142">
        <f t="shared" si="91"/>
        <v>43877</v>
      </c>
      <c r="I547" s="149">
        <f>MAX(0,$I$14*E546*Parameter!$C$6*Parameter!$C$5*Parameter!$C$7*Parameter!$C$8*Parameter!$C$9*Parameter!$C$19*F546)</f>
        <v>125.4659302194972</v>
      </c>
      <c r="J547" s="150" t="s">
        <v>187</v>
      </c>
      <c r="L547" s="285"/>
      <c r="M547" s="285"/>
      <c r="N547" s="285"/>
      <c r="O547" s="286"/>
      <c r="P547" s="287"/>
      <c r="R547" s="144" t="s">
        <v>177</v>
      </c>
      <c r="S547" s="238">
        <f>SUM(S534:S546)</f>
        <v>71.048287868000557</v>
      </c>
      <c r="T547" s="150" t="s">
        <v>169</v>
      </c>
      <c r="V547" s="153"/>
      <c r="W547" s="107"/>
      <c r="X547" s="167"/>
    </row>
    <row r="548" spans="2:24">
      <c r="B548" s="164" t="s">
        <v>167</v>
      </c>
      <c r="C548" s="178">
        <v>43879</v>
      </c>
      <c r="D548" s="157">
        <f t="shared" si="90"/>
        <v>412</v>
      </c>
      <c r="E548" s="152">
        <v>1091</v>
      </c>
      <c r="F548" s="108">
        <f t="shared" si="89"/>
        <v>1.1287671232876713</v>
      </c>
      <c r="H548" s="142">
        <f t="shared" si="91"/>
        <v>43878</v>
      </c>
      <c r="I548" s="149">
        <f>MAX(0,$I$14*E547*Parameter!$C$6*Parameter!$C$5*Parameter!$C$7*Parameter!$C$8*Parameter!$C$9*Parameter!$C$19*F547)</f>
        <v>789.30393393233578</v>
      </c>
      <c r="J548" s="150" t="s">
        <v>187</v>
      </c>
      <c r="R548" s="246"/>
      <c r="V548" s="153"/>
      <c r="W548" s="107"/>
      <c r="X548" s="167"/>
    </row>
    <row r="549" spans="2:24">
      <c r="B549" s="164" t="s">
        <v>167</v>
      </c>
      <c r="C549" s="178">
        <v>43880</v>
      </c>
      <c r="D549" s="157">
        <f t="shared" si="90"/>
        <v>413</v>
      </c>
      <c r="E549" s="152">
        <v>679</v>
      </c>
      <c r="F549" s="108">
        <f t="shared" si="89"/>
        <v>1.1315068493150684</v>
      </c>
      <c r="H549" s="142">
        <f t="shared" si="91"/>
        <v>43879</v>
      </c>
      <c r="I549" s="149">
        <f>MAX(0,$I$14*E548*Parameter!$C$6*Parameter!$C$5*Parameter!$C$7*Parameter!$C$8*Parameter!$C$9*Parameter!$C$19*F548)</f>
        <v>743.51920772870403</v>
      </c>
      <c r="J549" s="150" t="s">
        <v>187</v>
      </c>
      <c r="V549" s="153"/>
      <c r="W549" s="107"/>
      <c r="X549" s="167"/>
    </row>
    <row r="550" spans="2:24">
      <c r="B550" s="164" t="s">
        <v>167</v>
      </c>
      <c r="C550" s="178">
        <v>43881</v>
      </c>
      <c r="D550" s="157">
        <f t="shared" si="90"/>
        <v>414</v>
      </c>
      <c r="E550" s="152">
        <v>615</v>
      </c>
      <c r="F550" s="108">
        <f t="shared" si="89"/>
        <v>1.1342465753424658</v>
      </c>
      <c r="H550" s="142">
        <f t="shared" si="91"/>
        <v>43880</v>
      </c>
      <c r="I550" s="149">
        <f>MAX(0,$I$14*E549*Parameter!$C$6*Parameter!$C$5*Parameter!$C$7*Parameter!$C$8*Parameter!$C$9*Parameter!$C$19*F549)</f>
        <v>463.86334098434975</v>
      </c>
      <c r="J550" s="150" t="s">
        <v>187</v>
      </c>
      <c r="V550" s="153"/>
      <c r="W550" s="107"/>
      <c r="X550" s="167"/>
    </row>
    <row r="551" spans="2:24">
      <c r="B551" s="164" t="s">
        <v>167</v>
      </c>
      <c r="C551" s="178">
        <v>43882</v>
      </c>
      <c r="D551" s="157">
        <f t="shared" si="90"/>
        <v>415</v>
      </c>
      <c r="E551" s="152">
        <v>628</v>
      </c>
      <c r="F551" s="108">
        <f t="shared" si="89"/>
        <v>1.1369863013698631</v>
      </c>
      <c r="H551" s="142">
        <f t="shared" si="91"/>
        <v>43881</v>
      </c>
      <c r="I551" s="149">
        <f>MAX(0,$I$14*E550*Parameter!$C$6*Parameter!$C$5*Parameter!$C$7*Parameter!$C$8*Parameter!$C$9*Parameter!$C$19*F550)</f>
        <v>421.15860900706878</v>
      </c>
      <c r="J551" s="150" t="s">
        <v>187</v>
      </c>
      <c r="V551" s="153"/>
      <c r="W551" s="107"/>
      <c r="X551" s="167"/>
    </row>
    <row r="552" spans="2:24">
      <c r="B552" s="164" t="s">
        <v>167</v>
      </c>
      <c r="C552" s="178">
        <v>43883</v>
      </c>
      <c r="D552" s="157">
        <f t="shared" si="90"/>
        <v>416</v>
      </c>
      <c r="E552" s="152">
        <v>715</v>
      </c>
      <c r="F552" s="108">
        <f t="shared" si="89"/>
        <v>1.1397260273972603</v>
      </c>
      <c r="H552" s="142">
        <f t="shared" si="91"/>
        <v>43882</v>
      </c>
      <c r="I552" s="149">
        <f>MAX(0,$I$14*E551*Parameter!$C$6*Parameter!$C$5*Parameter!$C$7*Parameter!$C$8*Parameter!$C$9*Parameter!$C$19*F551)</f>
        <v>431.09994375484968</v>
      </c>
      <c r="J552" s="150" t="s">
        <v>187</v>
      </c>
      <c r="V552" s="153"/>
      <c r="W552" s="107"/>
      <c r="X552" s="167"/>
    </row>
    <row r="553" spans="2:24">
      <c r="B553" s="164" t="s">
        <v>167</v>
      </c>
      <c r="C553" s="178">
        <v>43884</v>
      </c>
      <c r="D553" s="157">
        <f t="shared" si="90"/>
        <v>417</v>
      </c>
      <c r="E553" s="152">
        <v>3</v>
      </c>
      <c r="F553" s="108">
        <f t="shared" si="89"/>
        <v>1.1424657534246576</v>
      </c>
      <c r="H553" s="142">
        <f t="shared" si="91"/>
        <v>43883</v>
      </c>
      <c r="I553" s="149">
        <f>MAX(0,$I$14*E552*Parameter!$C$6*Parameter!$C$5*Parameter!$C$7*Parameter!$C$8*Parameter!$C$9*Parameter!$C$19*F552)</f>
        <v>492.00509274208605</v>
      </c>
      <c r="J553" s="150" t="s">
        <v>187</v>
      </c>
      <c r="V553" s="153"/>
      <c r="W553" s="107"/>
      <c r="X553" s="167"/>
    </row>
    <row r="554" spans="2:24">
      <c r="B554" s="164" t="s">
        <v>167</v>
      </c>
      <c r="C554" s="178">
        <v>43885</v>
      </c>
      <c r="D554" s="157">
        <f t="shared" si="90"/>
        <v>418</v>
      </c>
      <c r="E554" s="152">
        <v>196</v>
      </c>
      <c r="F554" s="108">
        <f t="shared" si="89"/>
        <v>1.1452054794520548</v>
      </c>
      <c r="H554" s="142">
        <f t="shared" si="91"/>
        <v>43884</v>
      </c>
      <c r="I554" s="149">
        <f>MAX(0,$I$14*E553*Parameter!$C$6*Parameter!$C$5*Parameter!$C$7*Parameter!$C$8*Parameter!$C$9*Parameter!$C$19*F553)</f>
        <v>2.0693194291969803</v>
      </c>
      <c r="J554" s="150" t="s">
        <v>187</v>
      </c>
      <c r="V554" s="153"/>
      <c r="W554" s="107"/>
      <c r="X554" s="167"/>
    </row>
    <row r="555" spans="2:24">
      <c r="B555" s="164" t="s">
        <v>167</v>
      </c>
      <c r="C555" s="178">
        <v>43886</v>
      </c>
      <c r="D555" s="157">
        <f t="shared" si="90"/>
        <v>419</v>
      </c>
      <c r="E555" s="152">
        <v>111</v>
      </c>
      <c r="F555" s="108">
        <f t="shared" si="89"/>
        <v>1.1479452054794521</v>
      </c>
      <c r="H555" s="142">
        <f t="shared" si="91"/>
        <v>43885</v>
      </c>
      <c r="I555" s="149">
        <f>MAX(0,$I$14*E554*Parameter!$C$6*Parameter!$C$5*Parameter!$C$7*Parameter!$C$8*Parameter!$C$9*Parameter!$C$19*F554)</f>
        <v>135.51974595943261</v>
      </c>
      <c r="J555" s="150" t="s">
        <v>187</v>
      </c>
      <c r="V555" s="153"/>
      <c r="W555" s="107"/>
      <c r="X555" s="167"/>
    </row>
    <row r="556" spans="2:24">
      <c r="B556" s="164" t="s">
        <v>167</v>
      </c>
      <c r="C556" s="178">
        <v>43887</v>
      </c>
      <c r="D556" s="157">
        <f t="shared" si="90"/>
        <v>420</v>
      </c>
      <c r="E556" s="152">
        <v>737</v>
      </c>
      <c r="F556" s="108">
        <f t="shared" si="89"/>
        <v>1.1506849315068493</v>
      </c>
      <c r="H556" s="142">
        <f t="shared" si="91"/>
        <v>43886</v>
      </c>
      <c r="I556" s="149">
        <f>MAX(0,$I$14*E555*Parameter!$C$6*Parameter!$C$5*Parameter!$C$7*Parameter!$C$8*Parameter!$C$9*Parameter!$C$19*F555)</f>
        <v>76.932036237028242</v>
      </c>
      <c r="J556" s="150" t="s">
        <v>187</v>
      </c>
      <c r="V556" s="153"/>
      <c r="W556" s="107"/>
      <c r="X556" s="167"/>
    </row>
    <row r="557" spans="2:24">
      <c r="B557" s="164" t="s">
        <v>167</v>
      </c>
      <c r="C557" s="178">
        <v>43888</v>
      </c>
      <c r="D557" s="157">
        <f t="shared" si="90"/>
        <v>421</v>
      </c>
      <c r="E557" s="152">
        <v>1284</v>
      </c>
      <c r="F557" s="108">
        <f t="shared" si="89"/>
        <v>1.1534246575342466</v>
      </c>
      <c r="H557" s="142">
        <f t="shared" si="91"/>
        <v>43887</v>
      </c>
      <c r="I557" s="149">
        <f>MAX(0,$I$14*E556*Parameter!$C$6*Parameter!$C$5*Parameter!$C$7*Parameter!$C$8*Parameter!$C$9*Parameter!$C$19*F556)</f>
        <v>512.02009281665312</v>
      </c>
      <c r="J557" s="150" t="s">
        <v>187</v>
      </c>
      <c r="V557" s="153"/>
      <c r="W557" s="107"/>
      <c r="X557" s="167"/>
    </row>
    <row r="558" spans="2:24">
      <c r="B558" s="164" t="s">
        <v>167</v>
      </c>
      <c r="C558" s="178">
        <v>43891</v>
      </c>
      <c r="D558" s="157">
        <f t="shared" si="90"/>
        <v>424</v>
      </c>
      <c r="E558" s="152">
        <v>26</v>
      </c>
      <c r="F558" s="108">
        <f t="shared" si="89"/>
        <v>1.1616438356164382</v>
      </c>
      <c r="H558" s="142">
        <f t="shared" si="91"/>
        <v>43888</v>
      </c>
      <c r="I558" s="149">
        <f>MAX(0,$I$14*E557*Parameter!$C$6*Parameter!$C$5*Parameter!$C$7*Parameter!$C$8*Parameter!$C$9*Parameter!$C$19*F557)</f>
        <v>894.16433886845425</v>
      </c>
      <c r="J558" s="150" t="s">
        <v>187</v>
      </c>
      <c r="V558" s="153"/>
      <c r="W558" s="107"/>
      <c r="X558" s="167"/>
    </row>
    <row r="559" spans="2:24">
      <c r="B559" s="301" t="s">
        <v>176</v>
      </c>
      <c r="C559" s="294"/>
      <c r="D559" s="295"/>
      <c r="E559" s="299">
        <f>SUM(E533:E558)</f>
        <v>17915</v>
      </c>
      <c r="F559" s="264"/>
      <c r="H559" s="142">
        <f t="shared" si="91"/>
        <v>43891</v>
      </c>
      <c r="I559" s="149">
        <f>MAX(0,$I$14*E558*Parameter!$C$6*Parameter!$C$5*Parameter!$C$7*Parameter!$C$8*Parameter!$C$9*Parameter!$C$19*F558)</f>
        <v>18.235153786944448</v>
      </c>
      <c r="J559" s="150" t="s">
        <v>187</v>
      </c>
      <c r="V559" s="153"/>
      <c r="W559" s="107"/>
      <c r="X559" s="167"/>
    </row>
    <row r="560" spans="2:24" ht="15.75" thickBot="1">
      <c r="B560" s="302"/>
      <c r="C560" s="303"/>
      <c r="D560" s="304"/>
      <c r="E560" s="305"/>
      <c r="F560" s="265"/>
      <c r="H560" s="169" t="s">
        <v>177</v>
      </c>
      <c r="I560" s="170">
        <f>SUM(I534:I559)</f>
        <v>12108.190084366001</v>
      </c>
      <c r="J560" s="171" t="s">
        <v>169</v>
      </c>
      <c r="X560" s="160"/>
    </row>
    <row r="561" spans="2:24" ht="15.75" thickBot="1">
      <c r="B561" s="249"/>
      <c r="C561" s="250"/>
      <c r="D561" s="168"/>
      <c r="E561" s="168"/>
      <c r="F561" s="168"/>
      <c r="G561" s="168"/>
      <c r="H561" s="172"/>
      <c r="I561" s="172"/>
      <c r="J561" s="172"/>
      <c r="K561" s="172"/>
      <c r="L561" s="172"/>
      <c r="M561" s="172"/>
      <c r="N561" s="172"/>
      <c r="O561" s="172"/>
      <c r="P561" s="172"/>
      <c r="Q561" s="172"/>
      <c r="R561" s="172"/>
      <c r="S561" s="172"/>
      <c r="T561" s="172"/>
      <c r="U561" s="172"/>
      <c r="V561" s="172"/>
      <c r="W561" s="172"/>
      <c r="X561" s="173"/>
    </row>
    <row r="562" spans="2:24" ht="15.75" thickBot="1"/>
    <row r="563" spans="2:24" ht="24" thickBot="1">
      <c r="B563" s="174" t="s">
        <v>49</v>
      </c>
      <c r="C563" s="158" t="s">
        <v>146</v>
      </c>
      <c r="D563" s="175">
        <f>I565+S565</f>
        <v>12164</v>
      </c>
      <c r="E563" s="176" t="s">
        <v>147</v>
      </c>
      <c r="F563" s="158" t="str">
        <f>X572</f>
        <v>Less than expected</v>
      </c>
      <c r="G563" s="177"/>
      <c r="H563" s="177"/>
      <c r="I563" s="175">
        <f>E590+O634</f>
        <v>18000</v>
      </c>
      <c r="J563" s="177" t="s">
        <v>148</v>
      </c>
      <c r="K563" s="177"/>
      <c r="L563" s="177"/>
      <c r="M563" s="186">
        <v>0</v>
      </c>
      <c r="N563" s="177" t="s">
        <v>149</v>
      </c>
      <c r="O563" s="177"/>
      <c r="P563" s="177"/>
      <c r="Q563" s="177"/>
      <c r="R563" s="177"/>
      <c r="S563" s="175">
        <f>I563-M563</f>
        <v>18000</v>
      </c>
      <c r="T563" s="177" t="s">
        <v>150</v>
      </c>
      <c r="U563" s="177"/>
      <c r="V563" s="177"/>
      <c r="W563" s="242">
        <f>S563*'MR Reference'!$C$79</f>
        <v>16560</v>
      </c>
      <c r="X563" s="241" t="s">
        <v>151</v>
      </c>
    </row>
    <row r="564" spans="2:24" ht="19.5" thickBot="1">
      <c r="B564" s="159"/>
      <c r="C564" s="14"/>
      <c r="D564" s="14"/>
      <c r="E564" s="15"/>
      <c r="F564" s="16"/>
      <c r="G564" s="14"/>
      <c r="X564" s="160"/>
    </row>
    <row r="565" spans="2:24" ht="24" thickBot="1">
      <c r="B565" s="67" t="s">
        <v>255</v>
      </c>
      <c r="C565" s="237" t="s">
        <v>153</v>
      </c>
      <c r="D565" s="69"/>
      <c r="E565" s="70"/>
      <c r="F565" s="68"/>
      <c r="G565" s="71"/>
      <c r="H565" s="68" t="s">
        <v>146</v>
      </c>
      <c r="I565" s="141">
        <f>ROUNDDOWN(I591,0)</f>
        <v>11841</v>
      </c>
      <c r="J565" s="72" t="s">
        <v>147</v>
      </c>
      <c r="L565" s="67" t="s">
        <v>256</v>
      </c>
      <c r="M565" s="237" t="s">
        <v>155</v>
      </c>
      <c r="N565" s="69"/>
      <c r="O565" s="70"/>
      <c r="P565" s="239"/>
      <c r="Q565" s="71"/>
      <c r="R565" s="68" t="s">
        <v>146</v>
      </c>
      <c r="S565" s="141">
        <f>ROUNDDOWN(S635,0)</f>
        <v>323</v>
      </c>
      <c r="T565" s="72" t="s">
        <v>147</v>
      </c>
      <c r="V565" s="288" t="s">
        <v>156</v>
      </c>
      <c r="W565" s="289"/>
      <c r="X565" s="290"/>
    </row>
    <row r="566" spans="2:24" ht="18.75">
      <c r="B566" s="159"/>
      <c r="C566" s="14"/>
      <c r="D566" s="14"/>
      <c r="E566" s="15"/>
      <c r="F566" s="16"/>
      <c r="G566" s="14"/>
      <c r="L566" s="11"/>
      <c r="M566" s="14"/>
      <c r="N566" s="14"/>
      <c r="O566" s="15"/>
      <c r="P566" s="16"/>
      <c r="Q566" s="14"/>
      <c r="X566" s="160"/>
    </row>
    <row r="567" spans="2:24" ht="18.75">
      <c r="B567" s="161" t="s">
        <v>157</v>
      </c>
      <c r="C567" s="14"/>
      <c r="D567" s="14"/>
      <c r="E567" s="15"/>
      <c r="F567" s="16"/>
      <c r="G567" s="14"/>
      <c r="H567" s="17" t="s">
        <v>158</v>
      </c>
      <c r="L567" s="17" t="s">
        <v>157</v>
      </c>
      <c r="M567" s="14"/>
      <c r="N567" s="14"/>
      <c r="O567" s="15"/>
      <c r="P567" s="16"/>
      <c r="Q567" s="14"/>
      <c r="R567" s="17" t="s">
        <v>158</v>
      </c>
      <c r="V567" s="17" t="s">
        <v>156</v>
      </c>
      <c r="X567" s="160"/>
    </row>
    <row r="568" spans="2:24" ht="23.25">
      <c r="B568" s="162" t="s">
        <v>257</v>
      </c>
      <c r="C568" s="146"/>
      <c r="D568" s="144" t="s">
        <v>160</v>
      </c>
      <c r="E568" s="147" t="s">
        <v>161</v>
      </c>
      <c r="F568" s="144" t="s">
        <v>162</v>
      </c>
      <c r="G568" s="18"/>
      <c r="H568" s="145" t="s">
        <v>255</v>
      </c>
      <c r="I568" s="144" t="s">
        <v>163</v>
      </c>
      <c r="J568" s="148" t="s">
        <v>164</v>
      </c>
      <c r="L568" s="143" t="s">
        <v>258</v>
      </c>
      <c r="M568" s="146"/>
      <c r="N568" s="144" t="s">
        <v>160</v>
      </c>
      <c r="O568" s="147" t="s">
        <v>161</v>
      </c>
      <c r="P568" s="144" t="s">
        <v>162</v>
      </c>
      <c r="Q568" s="18"/>
      <c r="R568" s="145" t="s">
        <v>256</v>
      </c>
      <c r="S568" s="144" t="s">
        <v>163</v>
      </c>
      <c r="T568" s="148" t="s">
        <v>164</v>
      </c>
      <c r="V568" s="143" t="s">
        <v>259</v>
      </c>
      <c r="W568" s="148" t="s">
        <v>166</v>
      </c>
      <c r="X568" s="163" t="s">
        <v>164</v>
      </c>
    </row>
    <row r="569" spans="2:24">
      <c r="B569" s="164" t="s">
        <v>167</v>
      </c>
      <c r="C569" s="178">
        <v>43865</v>
      </c>
      <c r="D569" s="157">
        <f>(C569+(365*2))-$C$3</f>
        <v>398</v>
      </c>
      <c r="E569" s="152">
        <v>1089</v>
      </c>
      <c r="F569" s="108">
        <f t="shared" ref="F569:F589" si="95">MIN($C$5/365, (D569/365))</f>
        <v>1.0904109589041096</v>
      </c>
      <c r="H569" s="144" t="s">
        <v>168</v>
      </c>
      <c r="I569" s="147">
        <f>Parameter!$C$18*(Parameter!$C$17/Parameter!$C$4-1)</f>
        <v>1.9310126823253633</v>
      </c>
      <c r="J569" s="144" t="s">
        <v>169</v>
      </c>
      <c r="L569" s="151" t="s">
        <v>167</v>
      </c>
      <c r="M569" s="277">
        <v>43892</v>
      </c>
      <c r="N569" s="157">
        <f>(M569+(365*2))-$C$3</f>
        <v>425</v>
      </c>
      <c r="O569" s="152">
        <v>1</v>
      </c>
      <c r="P569" s="108">
        <f>MIN($C$5/365, (N569/365))</f>
        <v>1.1643835616438356</v>
      </c>
      <c r="Q569" s="11"/>
      <c r="R569" s="144" t="s">
        <v>168</v>
      </c>
      <c r="S569" s="147">
        <f>Parameter!$C$18*(Parameter!$C$17/Parameter!$C$4-1)</f>
        <v>1.9310126823253633</v>
      </c>
      <c r="T569" s="144" t="s">
        <v>169</v>
      </c>
      <c r="V569" s="151" t="s">
        <v>170</v>
      </c>
      <c r="W569" s="152">
        <v>44394</v>
      </c>
      <c r="X569" s="165" t="s">
        <v>171</v>
      </c>
    </row>
    <row r="570" spans="2:24">
      <c r="B570" s="164" t="s">
        <v>167</v>
      </c>
      <c r="C570" s="178">
        <v>43866</v>
      </c>
      <c r="D570" s="157">
        <f t="shared" ref="D570:D589" si="96">(C570+(365*2))-$C$3</f>
        <v>399</v>
      </c>
      <c r="E570" s="152">
        <v>276</v>
      </c>
      <c r="F570" s="108">
        <f t="shared" si="95"/>
        <v>1.0931506849315069</v>
      </c>
      <c r="H570" s="142">
        <f t="shared" ref="H570" si="97">C569</f>
        <v>43865</v>
      </c>
      <c r="I570" s="149">
        <f>MAX(0,$I$14*E569*Parameter!$C$6*Parameter!$C$5*Parameter!$C$7*Parameter!$C$8*Parameter!$C$9*Parameter!$C$19*F569)</f>
        <v>716.93730267099397</v>
      </c>
      <c r="J570" s="150" t="s">
        <v>187</v>
      </c>
      <c r="L570" s="151" t="s">
        <v>167</v>
      </c>
      <c r="M570" s="281">
        <v>43893</v>
      </c>
      <c r="N570" s="157">
        <f t="shared" ref="N570:N633" si="98">(M570+(365*2))-$C$3</f>
        <v>426</v>
      </c>
      <c r="O570" s="152">
        <v>66</v>
      </c>
      <c r="P570" s="108">
        <f t="shared" ref="P570:P633" si="99">MIN($C$5/365, (N570/365))</f>
        <v>1.167123287671233</v>
      </c>
      <c r="Q570" s="11"/>
      <c r="R570" s="142">
        <f>M569</f>
        <v>43892</v>
      </c>
      <c r="S570" s="149">
        <f>MAX(0,$S$14*O569*Parameter!$C$6*Parameter!$C$5*Parameter!$C$7*Parameter!$C$8*Parameter!$C$9*Parameter!$C$19*P569)</f>
        <v>0.70300620096620015</v>
      </c>
      <c r="T570" s="150" t="s">
        <v>169</v>
      </c>
      <c r="V570" s="151" t="s">
        <v>172</v>
      </c>
      <c r="W570" s="152">
        <f>(W569/365)*$C$5</f>
        <v>62759.736986301366</v>
      </c>
      <c r="X570" s="165" t="s">
        <v>173</v>
      </c>
    </row>
    <row r="571" spans="2:24">
      <c r="B571" s="164" t="s">
        <v>167</v>
      </c>
      <c r="C571" s="178">
        <v>43867</v>
      </c>
      <c r="D571" s="157">
        <f t="shared" si="96"/>
        <v>400</v>
      </c>
      <c r="E571" s="152">
        <v>1591</v>
      </c>
      <c r="F571" s="108">
        <f t="shared" si="95"/>
        <v>1.095890410958904</v>
      </c>
      <c r="H571" s="142">
        <f t="shared" ref="H571:H588" si="100">C570</f>
        <v>43866</v>
      </c>
      <c r="I571" s="149">
        <f>MAX(0,$I$14*E570*Parameter!$C$6*Parameter!$C$5*Parameter!$C$7*Parameter!$C$8*Parameter!$C$9*Parameter!$C$19*F570)</f>
        <v>182.15965852988668</v>
      </c>
      <c r="J571" s="150" t="s">
        <v>187</v>
      </c>
      <c r="L571" s="151" t="s">
        <v>167</v>
      </c>
      <c r="M571" s="281">
        <v>43894</v>
      </c>
      <c r="N571" s="157">
        <f t="shared" si="98"/>
        <v>427</v>
      </c>
      <c r="O571" s="152">
        <v>34</v>
      </c>
      <c r="P571" s="108">
        <f t="shared" si="99"/>
        <v>1.1698630136986301</v>
      </c>
      <c r="Q571" s="11"/>
      <c r="R571" s="142">
        <f>M570</f>
        <v>43893</v>
      </c>
      <c r="S571" s="149">
        <f>MAX(0,$S$14*O570*Parameter!$C$6*Parameter!$C$5*Parameter!$C$7*Parameter!$C$8*Parameter!$C$9*Parameter!$C$19*P570)</f>
        <v>46.507581991448674</v>
      </c>
      <c r="T571" s="150" t="s">
        <v>169</v>
      </c>
      <c r="V571" s="151" t="s">
        <v>174</v>
      </c>
      <c r="W571" s="154">
        <f>D563</f>
        <v>12164</v>
      </c>
      <c r="X571" s="165" t="s">
        <v>173</v>
      </c>
    </row>
    <row r="572" spans="2:24">
      <c r="B572" s="164" t="s">
        <v>167</v>
      </c>
      <c r="C572" s="178">
        <v>43868</v>
      </c>
      <c r="D572" s="157">
        <f t="shared" si="96"/>
        <v>401</v>
      </c>
      <c r="E572" s="152">
        <v>855</v>
      </c>
      <c r="F572" s="108">
        <f t="shared" si="95"/>
        <v>1.0986301369863014</v>
      </c>
      <c r="H572" s="142">
        <f t="shared" si="100"/>
        <v>43867</v>
      </c>
      <c r="I572" s="149">
        <f>MAX(0,$I$14*E571*Parameter!$C$6*Parameter!$C$5*Parameter!$C$7*Parameter!$C$8*Parameter!$C$9*Parameter!$C$19*F571)</f>
        <v>1052.6897559879762</v>
      </c>
      <c r="J572" s="150" t="s">
        <v>187</v>
      </c>
      <c r="L572" s="151" t="s">
        <v>167</v>
      </c>
      <c r="M572" s="278">
        <v>43895</v>
      </c>
      <c r="N572" s="157">
        <f t="shared" si="98"/>
        <v>428</v>
      </c>
      <c r="O572" s="152">
        <v>26</v>
      </c>
      <c r="P572" s="108">
        <f t="shared" si="99"/>
        <v>1.1726027397260275</v>
      </c>
      <c r="Q572" s="11"/>
      <c r="R572" s="142">
        <f>M571</f>
        <v>43894</v>
      </c>
      <c r="S572" s="149">
        <f>MAX(0,$S$14*O571*Parameter!$C$6*Parameter!$C$5*Parameter!$C$7*Parameter!$C$8*Parameter!$C$9*Parameter!$C$19*P571)</f>
        <v>24.014691825005393</v>
      </c>
      <c r="T572" s="150" t="s">
        <v>169</v>
      </c>
      <c r="V572" s="155" t="s">
        <v>175</v>
      </c>
      <c r="W572" s="156">
        <f>(W570-W571)/W570</f>
        <v>0.80618146945620484</v>
      </c>
      <c r="X572" s="166" t="str">
        <f>IF(W572&lt;100%,"Less than expected","More than expected")</f>
        <v>Less than expected</v>
      </c>
    </row>
    <row r="573" spans="2:24">
      <c r="B573" s="164" t="s">
        <v>167</v>
      </c>
      <c r="C573" s="178">
        <v>43869</v>
      </c>
      <c r="D573" s="157">
        <f t="shared" si="96"/>
        <v>402</v>
      </c>
      <c r="E573" s="152">
        <v>257</v>
      </c>
      <c r="F573" s="108">
        <f t="shared" si="95"/>
        <v>1.1013698630136985</v>
      </c>
      <c r="H573" s="142">
        <f t="shared" si="100"/>
        <v>43868</v>
      </c>
      <c r="I573" s="149">
        <f>MAX(0,$I$14*E572*Parameter!$C$6*Parameter!$C$5*Parameter!$C$7*Parameter!$C$8*Parameter!$C$9*Parameter!$C$19*F572)</f>
        <v>567.12750831121559</v>
      </c>
      <c r="J573" s="150" t="s">
        <v>187</v>
      </c>
      <c r="L573" s="151" t="s">
        <v>167</v>
      </c>
      <c r="M573" s="278">
        <v>43896</v>
      </c>
      <c r="N573" s="157">
        <f t="shared" si="98"/>
        <v>429</v>
      </c>
      <c r="O573" s="152">
        <v>47</v>
      </c>
      <c r="P573" s="108">
        <f t="shared" si="99"/>
        <v>1.1753424657534246</v>
      </c>
      <c r="R573" s="142">
        <f t="shared" ref="R573:R581" si="101">M572</f>
        <v>43895</v>
      </c>
      <c r="S573" s="149">
        <f>MAX(0,$S$14*O572*Parameter!$C$6*Parameter!$C$5*Parameter!$C$7*Parameter!$C$8*Parameter!$C$9*Parameter!$C$19*P572)</f>
        <v>18.407183539651474</v>
      </c>
      <c r="T573" s="150" t="s">
        <v>169</v>
      </c>
      <c r="V573" s="153"/>
      <c r="W573" s="107"/>
      <c r="X573" s="167"/>
    </row>
    <row r="574" spans="2:24">
      <c r="B574" s="164" t="s">
        <v>167</v>
      </c>
      <c r="C574" s="178">
        <v>43870</v>
      </c>
      <c r="D574" s="157">
        <f t="shared" si="96"/>
        <v>403</v>
      </c>
      <c r="E574" s="152">
        <v>2352</v>
      </c>
      <c r="F574" s="108">
        <f t="shared" si="95"/>
        <v>1.1041095890410959</v>
      </c>
      <c r="H574" s="142">
        <f t="shared" si="100"/>
        <v>43869</v>
      </c>
      <c r="I574" s="149">
        <f>MAX(0,$I$14*E573*Parameter!$C$6*Parameter!$C$5*Parameter!$C$7*Parameter!$C$8*Parameter!$C$9*Parameter!$C$19*F573)</f>
        <v>170.89501799205178</v>
      </c>
      <c r="J574" s="150" t="s">
        <v>187</v>
      </c>
      <c r="L574" s="151" t="s">
        <v>167</v>
      </c>
      <c r="M574" s="278">
        <v>43897</v>
      </c>
      <c r="N574" s="157">
        <f t="shared" si="98"/>
        <v>430</v>
      </c>
      <c r="O574" s="152">
        <v>56</v>
      </c>
      <c r="P574" s="108">
        <f t="shared" si="99"/>
        <v>1.178082191780822</v>
      </c>
      <c r="R574" s="142">
        <f t="shared" si="101"/>
        <v>43896</v>
      </c>
      <c r="S574" s="149">
        <f>MAX(0,$S$14*O573*Parameter!$C$6*Parameter!$C$5*Parameter!$C$7*Parameter!$C$8*Parameter!$C$9*Parameter!$C$19*P573)</f>
        <v>33.352268306074102</v>
      </c>
      <c r="T574" s="150" t="s">
        <v>169</v>
      </c>
      <c r="V574" s="153"/>
      <c r="W574" s="107"/>
      <c r="X574" s="167"/>
    </row>
    <row r="575" spans="2:24">
      <c r="B575" s="164" t="s">
        <v>167</v>
      </c>
      <c r="C575" s="178">
        <v>43871</v>
      </c>
      <c r="D575" s="157">
        <f t="shared" si="96"/>
        <v>404</v>
      </c>
      <c r="E575" s="152">
        <v>719</v>
      </c>
      <c r="F575" s="108">
        <f t="shared" si="95"/>
        <v>1.106849315068493</v>
      </c>
      <c r="H575" s="142">
        <f t="shared" si="100"/>
        <v>43870</v>
      </c>
      <c r="I575" s="149">
        <f>MAX(0,$I$14*E574*Parameter!$C$6*Parameter!$C$5*Parameter!$C$7*Parameter!$C$8*Parameter!$C$9*Parameter!$C$19*F574)</f>
        <v>1567.8791661718087</v>
      </c>
      <c r="J575" s="150" t="s">
        <v>187</v>
      </c>
      <c r="L575" s="151" t="s">
        <v>167</v>
      </c>
      <c r="M575" s="278">
        <v>43898</v>
      </c>
      <c r="N575" s="157">
        <f t="shared" si="98"/>
        <v>431</v>
      </c>
      <c r="O575" s="152">
        <v>25</v>
      </c>
      <c r="P575" s="108">
        <f t="shared" si="99"/>
        <v>1.1808219178082191</v>
      </c>
      <c r="R575" s="142">
        <f t="shared" si="101"/>
        <v>43897</v>
      </c>
      <c r="S575" s="149">
        <f>MAX(0,$S$14*O574*Parameter!$C$6*Parameter!$C$5*Parameter!$C$7*Parameter!$C$8*Parameter!$C$9*Parameter!$C$19*P574)</f>
        <v>39.831504280626127</v>
      </c>
      <c r="T575" s="150" t="s">
        <v>169</v>
      </c>
      <c r="V575" s="153"/>
      <c r="W575" s="107"/>
      <c r="X575" s="167"/>
    </row>
    <row r="576" spans="2:24">
      <c r="B576" s="164" t="s">
        <v>167</v>
      </c>
      <c r="C576" s="178">
        <v>43872</v>
      </c>
      <c r="D576" s="157">
        <f t="shared" si="96"/>
        <v>405</v>
      </c>
      <c r="E576" s="152">
        <v>418</v>
      </c>
      <c r="F576" s="108">
        <f t="shared" si="95"/>
        <v>1.1095890410958904</v>
      </c>
      <c r="H576" s="142">
        <f t="shared" si="100"/>
        <v>43871</v>
      </c>
      <c r="I576" s="149">
        <f>MAX(0,$I$14*E575*Parameter!$C$6*Parameter!$C$5*Parameter!$C$7*Parameter!$C$8*Parameter!$C$9*Parameter!$C$19*F575)</f>
        <v>480.48571583966583</v>
      </c>
      <c r="J576" s="150" t="s">
        <v>187</v>
      </c>
      <c r="L576" s="151" t="s">
        <v>167</v>
      </c>
      <c r="M576" s="278">
        <v>43923</v>
      </c>
      <c r="N576" s="157">
        <f t="shared" si="98"/>
        <v>456</v>
      </c>
      <c r="O576" s="152">
        <v>4</v>
      </c>
      <c r="P576" s="108">
        <f t="shared" si="99"/>
        <v>1.2493150684931507</v>
      </c>
      <c r="R576" s="142">
        <f t="shared" si="101"/>
        <v>43898</v>
      </c>
      <c r="S576" s="149">
        <f>MAX(0,$S$14*O575*Parameter!$C$6*Parameter!$C$5*Parameter!$C$7*Parameter!$C$8*Parameter!$C$9*Parameter!$C$19*P575)</f>
        <v>17.823274859790128</v>
      </c>
      <c r="T576" s="150" t="s">
        <v>169</v>
      </c>
      <c r="V576" s="153"/>
      <c r="W576" s="107"/>
      <c r="X576" s="167"/>
    </row>
    <row r="577" spans="2:24">
      <c r="B577" s="164" t="s">
        <v>167</v>
      </c>
      <c r="C577" s="178">
        <v>43873</v>
      </c>
      <c r="D577" s="157">
        <f t="shared" si="96"/>
        <v>406</v>
      </c>
      <c r="E577" s="152">
        <v>839</v>
      </c>
      <c r="F577" s="108">
        <f t="shared" si="95"/>
        <v>1.1123287671232878</v>
      </c>
      <c r="H577" s="142">
        <f t="shared" si="100"/>
        <v>43872</v>
      </c>
      <c r="I577" s="149">
        <f>MAX(0,$I$14*E576*Parameter!$C$6*Parameter!$C$5*Parameter!$C$7*Parameter!$C$8*Parameter!$C$9*Parameter!$C$19*F576)</f>
        <v>280.02804649780711</v>
      </c>
      <c r="J577" s="150" t="s">
        <v>187</v>
      </c>
      <c r="L577" s="151" t="s">
        <v>167</v>
      </c>
      <c r="M577" s="278">
        <v>43924</v>
      </c>
      <c r="N577" s="157">
        <f t="shared" si="98"/>
        <v>457</v>
      </c>
      <c r="O577" s="152">
        <v>9</v>
      </c>
      <c r="P577" s="108">
        <f t="shared" si="99"/>
        <v>1.252054794520548</v>
      </c>
      <c r="R577" s="142">
        <f t="shared" si="101"/>
        <v>43923</v>
      </c>
      <c r="S577" s="149">
        <f>MAX(0,$S$14*O576*Parameter!$C$6*Parameter!$C$5*Parameter!$C$7*Parameter!$C$8*Parameter!$C$9*Parameter!$C$19*P576)</f>
        <v>3.0171372013231745</v>
      </c>
      <c r="T577" s="150" t="s">
        <v>169</v>
      </c>
      <c r="V577" s="153"/>
      <c r="W577" s="107"/>
      <c r="X577" s="167"/>
    </row>
    <row r="578" spans="2:24">
      <c r="B578" s="164" t="s">
        <v>167</v>
      </c>
      <c r="C578" s="178">
        <v>43875</v>
      </c>
      <c r="D578" s="157">
        <f t="shared" si="96"/>
        <v>408</v>
      </c>
      <c r="E578" s="152">
        <v>173</v>
      </c>
      <c r="F578" s="108">
        <f t="shared" si="95"/>
        <v>1.1178082191780823</v>
      </c>
      <c r="H578" s="142">
        <f t="shared" si="100"/>
        <v>43873</v>
      </c>
      <c r="I578" s="149">
        <f>MAX(0,$I$14*E577*Parameter!$C$6*Parameter!$C$5*Parameter!$C$7*Parameter!$C$8*Parameter!$C$9*Parameter!$C$19*F577)</f>
        <v>563.45368061157797</v>
      </c>
      <c r="J578" s="150" t="s">
        <v>187</v>
      </c>
      <c r="L578" s="151" t="s">
        <v>167</v>
      </c>
      <c r="M578" s="278">
        <v>43925</v>
      </c>
      <c r="N578" s="157">
        <f t="shared" si="98"/>
        <v>458</v>
      </c>
      <c r="O578" s="152">
        <v>7</v>
      </c>
      <c r="P578" s="108">
        <f t="shared" si="99"/>
        <v>1.2547945205479452</v>
      </c>
      <c r="R578" s="142">
        <f t="shared" si="101"/>
        <v>43924</v>
      </c>
      <c r="S578" s="149">
        <f>MAX(0,$S$14*O577*Parameter!$C$6*Parameter!$C$5*Parameter!$C$7*Parameter!$C$8*Parameter!$C$9*Parameter!$C$19*P577)</f>
        <v>6.8034458931152502</v>
      </c>
      <c r="T578" s="150" t="s">
        <v>169</v>
      </c>
      <c r="V578" s="153"/>
      <c r="W578" s="107"/>
      <c r="X578" s="167"/>
    </row>
    <row r="579" spans="2:24">
      <c r="B579" s="164" t="s">
        <v>167</v>
      </c>
      <c r="C579" s="178">
        <v>43876</v>
      </c>
      <c r="D579" s="157">
        <f t="shared" si="96"/>
        <v>409</v>
      </c>
      <c r="E579" s="152">
        <v>408</v>
      </c>
      <c r="F579" s="108">
        <f t="shared" si="95"/>
        <v>1.1205479452054794</v>
      </c>
      <c r="H579" s="142">
        <f t="shared" si="100"/>
        <v>43875</v>
      </c>
      <c r="I579" s="149">
        <f>MAX(0,$I$14*E578*Parameter!$C$6*Parameter!$C$5*Parameter!$C$7*Parameter!$C$8*Parameter!$C$9*Parameter!$C$19*F578)</f>
        <v>116.75526985646655</v>
      </c>
      <c r="J579" s="150" t="s">
        <v>187</v>
      </c>
      <c r="L579" s="151" t="s">
        <v>167</v>
      </c>
      <c r="M579" s="278">
        <v>43926</v>
      </c>
      <c r="N579" s="157">
        <f t="shared" si="98"/>
        <v>459</v>
      </c>
      <c r="O579" s="152">
        <v>4</v>
      </c>
      <c r="P579" s="108">
        <f t="shared" si="99"/>
        <v>1.2575342465753425</v>
      </c>
      <c r="R579" s="142">
        <f t="shared" si="101"/>
        <v>43925</v>
      </c>
      <c r="S579" s="149">
        <f>MAX(0,$S$14*O578*Parameter!$C$6*Parameter!$C$5*Parameter!$C$7*Parameter!$C$8*Parameter!$C$9*Parameter!$C$19*P578)</f>
        <v>5.3031479536415018</v>
      </c>
      <c r="T579" s="150" t="s">
        <v>169</v>
      </c>
      <c r="V579" s="153"/>
      <c r="W579" s="107"/>
      <c r="X579" s="167"/>
    </row>
    <row r="580" spans="2:24">
      <c r="B580" s="164" t="s">
        <v>167</v>
      </c>
      <c r="C580" s="178">
        <v>43877</v>
      </c>
      <c r="D580" s="157">
        <f t="shared" si="96"/>
        <v>410</v>
      </c>
      <c r="E580" s="152">
        <v>1662</v>
      </c>
      <c r="F580" s="108">
        <f t="shared" si="95"/>
        <v>1.1232876712328768</v>
      </c>
      <c r="H580" s="142">
        <f t="shared" si="100"/>
        <v>43876</v>
      </c>
      <c r="I580" s="149">
        <f>MAX(0,$I$14*E579*Parameter!$C$6*Parameter!$C$5*Parameter!$C$7*Parameter!$C$8*Parameter!$C$9*Parameter!$C$19*F579)</f>
        <v>276.02835474736884</v>
      </c>
      <c r="J580" s="150" t="s">
        <v>187</v>
      </c>
      <c r="L580" s="151" t="s">
        <v>167</v>
      </c>
      <c r="M580" s="278">
        <v>43927</v>
      </c>
      <c r="N580" s="157">
        <f t="shared" si="98"/>
        <v>460</v>
      </c>
      <c r="O580" s="152">
        <v>9</v>
      </c>
      <c r="P580" s="108">
        <f t="shared" si="99"/>
        <v>1.2602739726027397</v>
      </c>
      <c r="R580" s="142">
        <f t="shared" si="101"/>
        <v>43926</v>
      </c>
      <c r="S580" s="149">
        <f>MAX(0,$S$14*O579*Parameter!$C$6*Parameter!$C$5*Parameter!$C$7*Parameter!$C$8*Parameter!$C$9*Parameter!$C$19*P579)</f>
        <v>3.0369867881739849</v>
      </c>
      <c r="T580" s="150" t="s">
        <v>169</v>
      </c>
      <c r="V580" s="153"/>
      <c r="W580" s="107"/>
      <c r="X580" s="167"/>
    </row>
    <row r="581" spans="2:24">
      <c r="B581" s="164" t="s">
        <v>167</v>
      </c>
      <c r="C581" s="178">
        <v>43878</v>
      </c>
      <c r="D581" s="157">
        <f t="shared" si="96"/>
        <v>411</v>
      </c>
      <c r="E581" s="152">
        <v>1734</v>
      </c>
      <c r="F581" s="108">
        <f t="shared" si="95"/>
        <v>1.1260273972602739</v>
      </c>
      <c r="H581" s="142">
        <f t="shared" si="100"/>
        <v>43877</v>
      </c>
      <c r="I581" s="149">
        <f>MAX(0,$I$14*E580*Parameter!$C$6*Parameter!$C$5*Parameter!$C$7*Parameter!$C$8*Parameter!$C$9*Parameter!$C$19*F580)</f>
        <v>1127.1587893232663</v>
      </c>
      <c r="J581" s="150" t="s">
        <v>187</v>
      </c>
      <c r="L581" s="151" t="s">
        <v>167</v>
      </c>
      <c r="M581" s="278">
        <v>43929</v>
      </c>
      <c r="N581" s="157">
        <f t="shared" si="98"/>
        <v>462</v>
      </c>
      <c r="O581" s="152">
        <v>6</v>
      </c>
      <c r="P581" s="108">
        <f t="shared" si="99"/>
        <v>1.2657534246575342</v>
      </c>
      <c r="R581" s="142">
        <f t="shared" si="101"/>
        <v>43927</v>
      </c>
      <c r="S581" s="149">
        <f>MAX(0,$S$14*O580*Parameter!$C$6*Parameter!$C$5*Parameter!$C$7*Parameter!$C$8*Parameter!$C$9*Parameter!$C$19*P580)</f>
        <v>6.8481074635295727</v>
      </c>
      <c r="T581" s="150" t="s">
        <v>169</v>
      </c>
      <c r="V581" s="153"/>
      <c r="W581" s="107"/>
      <c r="X581" s="167"/>
    </row>
    <row r="582" spans="2:24">
      <c r="B582" s="164" t="s">
        <v>167</v>
      </c>
      <c r="C582" s="178">
        <v>43879</v>
      </c>
      <c r="D582" s="157">
        <f t="shared" si="96"/>
        <v>412</v>
      </c>
      <c r="E582" s="152">
        <v>527</v>
      </c>
      <c r="F582" s="108">
        <f t="shared" si="95"/>
        <v>1.1287671232876713</v>
      </c>
      <c r="H582" s="142">
        <f t="shared" si="100"/>
        <v>43878</v>
      </c>
      <c r="I582" s="149">
        <f>MAX(0,$I$14*E581*Parameter!$C$6*Parameter!$C$5*Parameter!$C$7*Parameter!$C$8*Parameter!$C$9*Parameter!$C$19*F581)</f>
        <v>1178.8570382762018</v>
      </c>
      <c r="J582" s="150" t="s">
        <v>187</v>
      </c>
      <c r="L582" s="151" t="s">
        <v>167</v>
      </c>
      <c r="M582" s="278">
        <v>43930</v>
      </c>
      <c r="N582" s="157">
        <f t="shared" si="98"/>
        <v>463</v>
      </c>
      <c r="O582" s="266">
        <v>4</v>
      </c>
      <c r="P582" s="108">
        <f t="shared" si="99"/>
        <v>1.2684931506849315</v>
      </c>
      <c r="R582" s="142">
        <f t="shared" ref="R582:R634" si="102">M581</f>
        <v>43929</v>
      </c>
      <c r="S582" s="149">
        <f>MAX(0,$S$14*O581*Parameter!$C$6*Parameter!$C$5*Parameter!$C$7*Parameter!$C$8*Parameter!$C$9*Parameter!$C$19*P581)</f>
        <v>4.5852545625371928</v>
      </c>
      <c r="T582" s="150" t="s">
        <v>169</v>
      </c>
      <c r="V582" s="153"/>
      <c r="W582" s="107"/>
      <c r="X582" s="167"/>
    </row>
    <row r="583" spans="2:24">
      <c r="B583" s="164" t="s">
        <v>167</v>
      </c>
      <c r="C583" s="178">
        <v>43880</v>
      </c>
      <c r="D583" s="157">
        <f t="shared" si="96"/>
        <v>413</v>
      </c>
      <c r="E583" s="152">
        <v>1245</v>
      </c>
      <c r="F583" s="108">
        <f t="shared" si="95"/>
        <v>1.1315068493150684</v>
      </c>
      <c r="H583" s="142">
        <f t="shared" si="100"/>
        <v>43879</v>
      </c>
      <c r="I583" s="149">
        <f>MAX(0,$I$14*E582*Parameter!$C$6*Parameter!$C$5*Parameter!$C$7*Parameter!$C$8*Parameter!$C$9*Parameter!$C$19*F582)</f>
        <v>359.15180794961236</v>
      </c>
      <c r="J583" s="150" t="s">
        <v>187</v>
      </c>
      <c r="L583" s="151" t="s">
        <v>167</v>
      </c>
      <c r="M583" s="278">
        <v>43931</v>
      </c>
      <c r="N583" s="157">
        <f t="shared" si="98"/>
        <v>464</v>
      </c>
      <c r="O583" s="266">
        <v>3</v>
      </c>
      <c r="P583" s="108">
        <f t="shared" si="99"/>
        <v>1.2712328767123289</v>
      </c>
      <c r="R583" s="142">
        <f t="shared" si="102"/>
        <v>43930</v>
      </c>
      <c r="S583" s="149">
        <f>MAX(0,$S$14*O582*Parameter!$C$6*Parameter!$C$5*Parameter!$C$7*Parameter!$C$8*Parameter!$C$9*Parameter!$C$19*P582)</f>
        <v>3.0634529039750653</v>
      </c>
      <c r="T583" s="150" t="s">
        <v>169</v>
      </c>
      <c r="V583" s="153"/>
      <c r="W583" s="107"/>
      <c r="X583" s="167"/>
    </row>
    <row r="584" spans="2:24">
      <c r="B584" s="164" t="s">
        <v>167</v>
      </c>
      <c r="C584" s="178">
        <v>43881</v>
      </c>
      <c r="D584" s="157">
        <f t="shared" si="96"/>
        <v>414</v>
      </c>
      <c r="E584" s="152">
        <v>1503</v>
      </c>
      <c r="F584" s="108">
        <f t="shared" si="95"/>
        <v>1.1342465753424658</v>
      </c>
      <c r="H584" s="142">
        <f t="shared" si="100"/>
        <v>43880</v>
      </c>
      <c r="I584" s="149">
        <f>MAX(0,$I$14*E583*Parameter!$C$6*Parameter!$C$5*Parameter!$C$7*Parameter!$C$8*Parameter!$C$9*Parameter!$C$19*F583)</f>
        <v>850.52998457366027</v>
      </c>
      <c r="J584" s="150" t="s">
        <v>187</v>
      </c>
      <c r="L584" s="151" t="s">
        <v>167</v>
      </c>
      <c r="M584" s="278">
        <v>43932</v>
      </c>
      <c r="N584" s="157">
        <f t="shared" si="98"/>
        <v>465</v>
      </c>
      <c r="O584" s="266">
        <v>10</v>
      </c>
      <c r="P584" s="108">
        <f t="shared" si="99"/>
        <v>1.273972602739726</v>
      </c>
      <c r="R584" s="142">
        <f t="shared" si="102"/>
        <v>43931</v>
      </c>
      <c r="S584" s="149">
        <f>MAX(0,$S$14*O583*Parameter!$C$6*Parameter!$C$5*Parameter!$C$7*Parameter!$C$8*Parameter!$C$9*Parameter!$C$19*P583)</f>
        <v>2.302552074694002</v>
      </c>
      <c r="T584" s="150" t="s">
        <v>169</v>
      </c>
      <c r="V584" s="153"/>
      <c r="W584" s="107"/>
      <c r="X584" s="167"/>
    </row>
    <row r="585" spans="2:24">
      <c r="B585" s="164" t="s">
        <v>167</v>
      </c>
      <c r="C585" s="178">
        <v>43882</v>
      </c>
      <c r="D585" s="157">
        <f t="shared" si="96"/>
        <v>415</v>
      </c>
      <c r="E585" s="152">
        <v>729</v>
      </c>
      <c r="F585" s="108">
        <f t="shared" si="95"/>
        <v>1.1369863013698631</v>
      </c>
      <c r="H585" s="142">
        <f t="shared" si="100"/>
        <v>43881</v>
      </c>
      <c r="I585" s="149">
        <f>MAX(0,$I$14*E584*Parameter!$C$6*Parameter!$C$5*Parameter!$C$7*Parameter!$C$8*Parameter!$C$9*Parameter!$C$19*F584)</f>
        <v>1029.2705517684947</v>
      </c>
      <c r="J585" s="150" t="s">
        <v>187</v>
      </c>
      <c r="L585" s="151" t="s">
        <v>167</v>
      </c>
      <c r="M585" s="278">
        <v>43933</v>
      </c>
      <c r="N585" s="157">
        <f t="shared" si="98"/>
        <v>466</v>
      </c>
      <c r="O585" s="266">
        <v>4</v>
      </c>
      <c r="P585" s="108">
        <f t="shared" si="99"/>
        <v>1.2767123287671234</v>
      </c>
      <c r="R585" s="142">
        <f t="shared" si="102"/>
        <v>43932</v>
      </c>
      <c r="S585" s="149">
        <f>MAX(0,$S$14*O584*Parameter!$C$6*Parameter!$C$5*Parameter!$C$7*Parameter!$C$8*Parameter!$C$9*Parameter!$C$19*P584)</f>
        <v>7.6917149046890145</v>
      </c>
      <c r="T585" s="150" t="s">
        <v>169</v>
      </c>
      <c r="V585" s="153"/>
      <c r="W585" s="107"/>
      <c r="X585" s="167"/>
    </row>
    <row r="586" spans="2:24">
      <c r="B586" s="164" t="s">
        <v>167</v>
      </c>
      <c r="C586" s="178">
        <v>43883</v>
      </c>
      <c r="D586" s="157">
        <f t="shared" si="96"/>
        <v>416</v>
      </c>
      <c r="E586" s="152">
        <v>621</v>
      </c>
      <c r="F586" s="108">
        <f t="shared" si="95"/>
        <v>1.1397260273972603</v>
      </c>
      <c r="H586" s="142">
        <f t="shared" si="100"/>
        <v>43882</v>
      </c>
      <c r="I586" s="149">
        <f>MAX(0,$I$14*E585*Parameter!$C$6*Parameter!$C$5*Parameter!$C$7*Parameter!$C$8*Parameter!$C$9*Parameter!$C$19*F585)</f>
        <v>500.43289649249277</v>
      </c>
      <c r="J586" s="150" t="s">
        <v>187</v>
      </c>
      <c r="L586" s="151" t="s">
        <v>167</v>
      </c>
      <c r="M586" s="278">
        <v>43934</v>
      </c>
      <c r="N586" s="157">
        <f t="shared" si="98"/>
        <v>467</v>
      </c>
      <c r="O586" s="266">
        <v>6</v>
      </c>
      <c r="P586" s="108">
        <f t="shared" si="99"/>
        <v>1.2794520547945205</v>
      </c>
      <c r="R586" s="142">
        <f t="shared" si="102"/>
        <v>43933</v>
      </c>
      <c r="S586" s="149">
        <f>MAX(0,$S$14*O585*Parameter!$C$6*Parameter!$C$5*Parameter!$C$7*Parameter!$C$8*Parameter!$C$9*Parameter!$C$19*P585)</f>
        <v>3.0833024908258757</v>
      </c>
      <c r="T586" s="150" t="s">
        <v>169</v>
      </c>
      <c r="V586" s="153"/>
      <c r="W586" s="107"/>
      <c r="X586" s="167"/>
    </row>
    <row r="587" spans="2:24">
      <c r="B587" s="164" t="s">
        <v>167</v>
      </c>
      <c r="C587" s="178">
        <v>43884</v>
      </c>
      <c r="D587" s="157">
        <f t="shared" si="96"/>
        <v>417</v>
      </c>
      <c r="E587" s="152">
        <v>203</v>
      </c>
      <c r="F587" s="108">
        <f t="shared" si="95"/>
        <v>1.1424657534246576</v>
      </c>
      <c r="H587" s="142">
        <f t="shared" si="100"/>
        <v>43883</v>
      </c>
      <c r="I587" s="149">
        <f>MAX(0,$I$14*E586*Parameter!$C$6*Parameter!$C$5*Parameter!$C$7*Parameter!$C$8*Parameter!$C$9*Parameter!$C$19*F586)</f>
        <v>427.32190572424543</v>
      </c>
      <c r="J587" s="150" t="s">
        <v>187</v>
      </c>
      <c r="L587" s="151" t="s">
        <v>167</v>
      </c>
      <c r="M587" s="278">
        <v>43935</v>
      </c>
      <c r="N587" s="157">
        <f t="shared" si="98"/>
        <v>468</v>
      </c>
      <c r="O587" s="266">
        <v>1</v>
      </c>
      <c r="P587" s="108">
        <f t="shared" si="99"/>
        <v>1.2821917808219179</v>
      </c>
      <c r="R587" s="142">
        <f t="shared" si="102"/>
        <v>43934</v>
      </c>
      <c r="S587" s="149">
        <f>MAX(0,$S$14*O586*Parameter!$C$6*Parameter!$C$5*Parameter!$C$7*Parameter!$C$8*Parameter!$C$9*Parameter!$C$19*P586)</f>
        <v>4.6348785296642188</v>
      </c>
      <c r="T587" s="150" t="s">
        <v>169</v>
      </c>
      <c r="V587" s="153"/>
      <c r="W587" s="107"/>
      <c r="X587" s="167"/>
    </row>
    <row r="588" spans="2:24">
      <c r="B588" s="164" t="s">
        <v>167</v>
      </c>
      <c r="C588" s="178">
        <v>43888</v>
      </c>
      <c r="D588" s="157">
        <f t="shared" si="96"/>
        <v>421</v>
      </c>
      <c r="E588" s="152">
        <v>5</v>
      </c>
      <c r="F588" s="108">
        <f t="shared" si="95"/>
        <v>1.1534246575342466</v>
      </c>
      <c r="H588" s="142">
        <f t="shared" si="100"/>
        <v>43884</v>
      </c>
      <c r="I588" s="149">
        <f>MAX(0,$I$14*E587*Parameter!$C$6*Parameter!$C$5*Parameter!$C$7*Parameter!$C$8*Parameter!$C$9*Parameter!$C$19*F587)</f>
        <v>140.02394804232898</v>
      </c>
      <c r="J588" s="150" t="s">
        <v>187</v>
      </c>
      <c r="L588" s="151" t="s">
        <v>167</v>
      </c>
      <c r="M588" s="278">
        <v>43936</v>
      </c>
      <c r="N588" s="157">
        <f t="shared" si="98"/>
        <v>469</v>
      </c>
      <c r="O588" s="266">
        <v>5</v>
      </c>
      <c r="P588" s="108">
        <f t="shared" si="99"/>
        <v>1.284931506849315</v>
      </c>
      <c r="R588" s="142">
        <f t="shared" si="102"/>
        <v>43935</v>
      </c>
      <c r="S588" s="149">
        <f>MAX(0,$S$14*O587*Parameter!$C$6*Parameter!$C$5*Parameter!$C$7*Parameter!$C$8*Parameter!$C$9*Parameter!$C$19*P587)</f>
        <v>0.77413388718160403</v>
      </c>
      <c r="T588" s="150" t="s">
        <v>169</v>
      </c>
      <c r="V588" s="153"/>
      <c r="W588" s="107"/>
      <c r="X588" s="167"/>
    </row>
    <row r="589" spans="2:24">
      <c r="B589" s="164" t="s">
        <v>167</v>
      </c>
      <c r="C589" s="178">
        <v>43889</v>
      </c>
      <c r="D589" s="157">
        <f t="shared" si="96"/>
        <v>422</v>
      </c>
      <c r="E589" s="152">
        <v>359</v>
      </c>
      <c r="F589" s="108">
        <f t="shared" si="95"/>
        <v>1.1561643835616437</v>
      </c>
      <c r="H589" s="142">
        <f t="shared" ref="H589:H590" si="103">C588</f>
        <v>43888</v>
      </c>
      <c r="I589" s="149">
        <f>MAX(0,$I$14*E588*Parameter!$C$6*Parameter!$C$5*Parameter!$C$7*Parameter!$C$8*Parameter!$C$9*Parameter!$C$19*F588)</f>
        <v>3.481948360079651</v>
      </c>
      <c r="J589" s="150" t="s">
        <v>187</v>
      </c>
      <c r="L589" s="151" t="s">
        <v>167</v>
      </c>
      <c r="M589" s="278">
        <v>43937</v>
      </c>
      <c r="N589" s="157">
        <f t="shared" si="98"/>
        <v>470</v>
      </c>
      <c r="O589" s="266">
        <v>10</v>
      </c>
      <c r="P589" s="108">
        <f t="shared" si="99"/>
        <v>1.2876712328767124</v>
      </c>
      <c r="R589" s="142">
        <f t="shared" si="102"/>
        <v>43936</v>
      </c>
      <c r="S589" s="149">
        <f>MAX(0,$S$14*O588*Parameter!$C$6*Parameter!$C$5*Parameter!$C$7*Parameter!$C$8*Parameter!$C$9*Parameter!$C$19*P588)</f>
        <v>3.8789400970958576</v>
      </c>
      <c r="T589" s="150" t="s">
        <v>169</v>
      </c>
      <c r="V589" s="153"/>
      <c r="W589" s="107"/>
      <c r="X589" s="167"/>
    </row>
    <row r="590" spans="2:24">
      <c r="B590" s="307" t="s">
        <v>176</v>
      </c>
      <c r="C590" s="285"/>
      <c r="D590" s="285"/>
      <c r="E590" s="286">
        <f>SUM(E569:E589)</f>
        <v>17565</v>
      </c>
      <c r="F590" s="287"/>
      <c r="H590" s="142">
        <f t="shared" si="103"/>
        <v>43889</v>
      </c>
      <c r="I590" s="149">
        <f>MAX(0,$I$14*E589*Parameter!$C$6*Parameter!$C$5*Parameter!$C$7*Parameter!$C$8*Parameter!$C$9*Parameter!$C$19*F589)</f>
        <v>250.59772572700567</v>
      </c>
      <c r="J590" s="150" t="s">
        <v>187</v>
      </c>
      <c r="L590" s="151" t="s">
        <v>167</v>
      </c>
      <c r="M590" s="278">
        <v>43938</v>
      </c>
      <c r="N590" s="157">
        <f t="shared" si="98"/>
        <v>471</v>
      </c>
      <c r="O590" s="266">
        <v>6</v>
      </c>
      <c r="P590" s="108">
        <f t="shared" si="99"/>
        <v>1.2904109589041095</v>
      </c>
      <c r="R590" s="142">
        <f t="shared" si="102"/>
        <v>43937</v>
      </c>
      <c r="S590" s="149">
        <f>MAX(0,$S$14*O589*Parameter!$C$6*Parameter!$C$5*Parameter!$C$7*Parameter!$C$8*Parameter!$C$9*Parameter!$C$19*P589)</f>
        <v>7.7744215165673918</v>
      </c>
      <c r="T590" s="150" t="s">
        <v>169</v>
      </c>
      <c r="V590" s="153"/>
      <c r="W590" s="107"/>
      <c r="X590" s="167"/>
    </row>
    <row r="591" spans="2:24">
      <c r="B591" s="307"/>
      <c r="C591" s="285"/>
      <c r="D591" s="285"/>
      <c r="E591" s="286"/>
      <c r="F591" s="287"/>
      <c r="H591" s="144" t="s">
        <v>177</v>
      </c>
      <c r="I591" s="238">
        <f>SUM(I570:I590)</f>
        <v>11841.266073454213</v>
      </c>
      <c r="J591" s="150" t="s">
        <v>169</v>
      </c>
      <c r="L591" s="151" t="s">
        <v>167</v>
      </c>
      <c r="M591" s="278">
        <v>43939</v>
      </c>
      <c r="N591" s="157">
        <f t="shared" si="98"/>
        <v>472</v>
      </c>
      <c r="O591" s="266">
        <v>1</v>
      </c>
      <c r="P591" s="108">
        <f t="shared" si="99"/>
        <v>1.2931506849315069</v>
      </c>
      <c r="R591" s="142">
        <f t="shared" si="102"/>
        <v>43938</v>
      </c>
      <c r="S591" s="149">
        <f>MAX(0,$S$14*O590*Parameter!$C$6*Parameter!$C$5*Parameter!$C$7*Parameter!$C$8*Parameter!$C$9*Parameter!$C$19*P590)</f>
        <v>4.6745777033658396</v>
      </c>
      <c r="T591" s="150" t="s">
        <v>169</v>
      </c>
      <c r="V591" s="153"/>
      <c r="W591" s="107"/>
      <c r="X591" s="167"/>
    </row>
    <row r="592" spans="2:24">
      <c r="B592" s="251"/>
      <c r="C592" s="243"/>
      <c r="D592" s="244"/>
      <c r="E592" s="107"/>
      <c r="F592" s="245"/>
      <c r="H592" s="246"/>
      <c r="I592" s="247"/>
      <c r="J592" s="235"/>
      <c r="L592" s="151" t="s">
        <v>167</v>
      </c>
      <c r="M592" s="278">
        <v>43940</v>
      </c>
      <c r="N592" s="157">
        <f t="shared" si="98"/>
        <v>473</v>
      </c>
      <c r="O592" s="266">
        <v>3</v>
      </c>
      <c r="P592" s="108">
        <f t="shared" si="99"/>
        <v>1.295890410958904</v>
      </c>
      <c r="R592" s="142">
        <f t="shared" si="102"/>
        <v>43939</v>
      </c>
      <c r="S592" s="149">
        <f>MAX(0,$S$14*O591*Parameter!$C$6*Parameter!$C$5*Parameter!$C$7*Parameter!$C$8*Parameter!$C$9*Parameter!$C$19*P591)</f>
        <v>0.78075041613187413</v>
      </c>
      <c r="T592" s="150" t="s">
        <v>169</v>
      </c>
      <c r="V592" s="153"/>
      <c r="W592" s="107"/>
      <c r="X592" s="167"/>
    </row>
    <row r="593" spans="2:24">
      <c r="B593" s="251"/>
      <c r="C593" s="243"/>
      <c r="D593" s="244"/>
      <c r="E593" s="107"/>
      <c r="F593" s="245"/>
      <c r="H593" s="246"/>
      <c r="I593" s="247"/>
      <c r="J593" s="235"/>
      <c r="L593" s="151" t="s">
        <v>167</v>
      </c>
      <c r="M593" s="278">
        <v>43941</v>
      </c>
      <c r="N593" s="157">
        <f t="shared" si="98"/>
        <v>474</v>
      </c>
      <c r="O593" s="266">
        <v>2</v>
      </c>
      <c r="P593" s="108">
        <f t="shared" si="99"/>
        <v>1.2986301369863014</v>
      </c>
      <c r="R593" s="142">
        <f t="shared" si="102"/>
        <v>43940</v>
      </c>
      <c r="S593" s="149">
        <f>MAX(0,$S$14*O592*Parameter!$C$6*Parameter!$C$5*Parameter!$C$7*Parameter!$C$8*Parameter!$C$9*Parameter!$C$19*P592)</f>
        <v>2.347213645108325</v>
      </c>
      <c r="T593" s="150" t="s">
        <v>169</v>
      </c>
      <c r="V593" s="153"/>
      <c r="W593" s="107"/>
      <c r="X593" s="167"/>
    </row>
    <row r="594" spans="2:24">
      <c r="B594" s="251"/>
      <c r="C594" s="243"/>
      <c r="D594" s="244"/>
      <c r="E594" s="107"/>
      <c r="F594" s="245"/>
      <c r="H594" s="246"/>
      <c r="I594" s="247"/>
      <c r="J594" s="235"/>
      <c r="L594" s="151" t="s">
        <v>167</v>
      </c>
      <c r="M594" s="278">
        <v>43942</v>
      </c>
      <c r="N594" s="157">
        <f t="shared" si="98"/>
        <v>475</v>
      </c>
      <c r="O594" s="266">
        <v>2</v>
      </c>
      <c r="P594" s="108">
        <f t="shared" si="99"/>
        <v>1.3013698630136987</v>
      </c>
      <c r="R594" s="142">
        <f t="shared" si="102"/>
        <v>43941</v>
      </c>
      <c r="S594" s="149">
        <f>MAX(0,$S$14*O593*Parameter!$C$6*Parameter!$C$5*Parameter!$C$7*Parameter!$C$8*Parameter!$C$9*Parameter!$C$19*P593)</f>
        <v>1.5681173612140182</v>
      </c>
      <c r="T594" s="150" t="s">
        <v>169</v>
      </c>
      <c r="V594" s="153"/>
      <c r="W594" s="107"/>
      <c r="X594" s="167"/>
    </row>
    <row r="595" spans="2:24">
      <c r="B595" s="251"/>
      <c r="C595" s="243"/>
      <c r="D595" s="244"/>
      <c r="E595" s="107"/>
      <c r="F595" s="245"/>
      <c r="H595" s="246"/>
      <c r="I595" s="247"/>
      <c r="J595" s="235"/>
      <c r="L595" s="151" t="s">
        <v>167</v>
      </c>
      <c r="M595" s="278">
        <v>43943</v>
      </c>
      <c r="N595" s="157">
        <f t="shared" si="98"/>
        <v>476</v>
      </c>
      <c r="O595" s="266">
        <v>3</v>
      </c>
      <c r="P595" s="108">
        <f t="shared" si="99"/>
        <v>1.3041095890410959</v>
      </c>
      <c r="R595" s="142">
        <f t="shared" si="102"/>
        <v>43942</v>
      </c>
      <c r="S595" s="149">
        <f>MAX(0,$S$14*O594*Parameter!$C$6*Parameter!$C$5*Parameter!$C$7*Parameter!$C$8*Parameter!$C$9*Parameter!$C$19*P594)</f>
        <v>1.5714256256891534</v>
      </c>
      <c r="T595" s="150" t="s">
        <v>169</v>
      </c>
      <c r="V595" s="153"/>
      <c r="W595" s="107"/>
      <c r="X595" s="167"/>
    </row>
    <row r="596" spans="2:24">
      <c r="B596" s="251"/>
      <c r="C596" s="243"/>
      <c r="D596" s="244"/>
      <c r="E596" s="107"/>
      <c r="F596" s="245"/>
      <c r="H596" s="246"/>
      <c r="I596" s="247"/>
      <c r="J596" s="235"/>
      <c r="L596" s="151" t="s">
        <v>167</v>
      </c>
      <c r="M596" s="278">
        <v>43944</v>
      </c>
      <c r="N596" s="157">
        <f t="shared" si="98"/>
        <v>477</v>
      </c>
      <c r="O596" s="266">
        <v>1</v>
      </c>
      <c r="P596" s="108">
        <f t="shared" si="99"/>
        <v>1.3068493150684932</v>
      </c>
      <c r="R596" s="142">
        <f t="shared" si="102"/>
        <v>43943</v>
      </c>
      <c r="S596" s="149">
        <f>MAX(0,$S$14*O595*Parameter!$C$6*Parameter!$C$5*Parameter!$C$7*Parameter!$C$8*Parameter!$C$9*Parameter!$C$19*P595)</f>
        <v>2.3621008352464328</v>
      </c>
      <c r="T596" s="150" t="s">
        <v>169</v>
      </c>
      <c r="V596" s="153"/>
      <c r="W596" s="107"/>
      <c r="X596" s="167"/>
    </row>
    <row r="597" spans="2:24">
      <c r="B597" s="251"/>
      <c r="C597" s="243"/>
      <c r="D597" s="244"/>
      <c r="E597" s="107"/>
      <c r="F597" s="245"/>
      <c r="H597" s="246"/>
      <c r="I597" s="247"/>
      <c r="J597" s="235"/>
      <c r="L597" s="151" t="s">
        <v>167</v>
      </c>
      <c r="M597" s="278">
        <v>43945</v>
      </c>
      <c r="N597" s="157">
        <f t="shared" si="98"/>
        <v>478</v>
      </c>
      <c r="O597" s="266">
        <v>3</v>
      </c>
      <c r="P597" s="108">
        <f t="shared" si="99"/>
        <v>1.3095890410958904</v>
      </c>
      <c r="R597" s="142">
        <f t="shared" si="102"/>
        <v>43944</v>
      </c>
      <c r="S597" s="149">
        <f>MAX(0,$S$14*O596*Parameter!$C$6*Parameter!$C$5*Parameter!$C$7*Parameter!$C$8*Parameter!$C$9*Parameter!$C$19*P596)</f>
        <v>0.78902107731971172</v>
      </c>
      <c r="T597" s="150" t="s">
        <v>169</v>
      </c>
      <c r="V597" s="153"/>
      <c r="W597" s="107"/>
      <c r="X597" s="167"/>
    </row>
    <row r="598" spans="2:24">
      <c r="B598" s="251"/>
      <c r="C598" s="243"/>
      <c r="D598" s="244"/>
      <c r="E598" s="107"/>
      <c r="F598" s="245"/>
      <c r="H598" s="246"/>
      <c r="I598" s="247"/>
      <c r="J598" s="235"/>
      <c r="L598" s="151" t="s">
        <v>167</v>
      </c>
      <c r="M598" s="278">
        <v>43946</v>
      </c>
      <c r="N598" s="157">
        <f t="shared" si="98"/>
        <v>479</v>
      </c>
      <c r="O598" s="266">
        <v>2</v>
      </c>
      <c r="P598" s="108">
        <f t="shared" si="99"/>
        <v>1.3123287671232877</v>
      </c>
      <c r="R598" s="142">
        <f t="shared" si="102"/>
        <v>43945</v>
      </c>
      <c r="S598" s="149">
        <f>MAX(0,$S$14*O597*Parameter!$C$6*Parameter!$C$5*Parameter!$C$7*Parameter!$C$8*Parameter!$C$9*Parameter!$C$19*P597)</f>
        <v>2.372025628671838</v>
      </c>
      <c r="T598" s="150" t="s">
        <v>169</v>
      </c>
      <c r="V598" s="153"/>
      <c r="W598" s="107"/>
      <c r="X598" s="167"/>
    </row>
    <row r="599" spans="2:24">
      <c r="B599" s="251"/>
      <c r="C599" s="243"/>
      <c r="D599" s="244"/>
      <c r="E599" s="107"/>
      <c r="F599" s="245"/>
      <c r="H599" s="246"/>
      <c r="I599" s="247"/>
      <c r="J599" s="235"/>
      <c r="L599" s="151" t="s">
        <v>167</v>
      </c>
      <c r="M599" s="278">
        <v>43947</v>
      </c>
      <c r="N599" s="157">
        <f t="shared" si="98"/>
        <v>480</v>
      </c>
      <c r="O599" s="266">
        <v>2</v>
      </c>
      <c r="P599" s="108">
        <f t="shared" si="99"/>
        <v>1.3150684931506849</v>
      </c>
      <c r="R599" s="142">
        <f t="shared" si="102"/>
        <v>43946</v>
      </c>
      <c r="S599" s="149">
        <f>MAX(0,$S$14*O598*Parameter!$C$6*Parameter!$C$5*Parameter!$C$7*Parameter!$C$8*Parameter!$C$9*Parameter!$C$19*P598)</f>
        <v>1.5846586835896936</v>
      </c>
      <c r="T599" s="150" t="s">
        <v>169</v>
      </c>
      <c r="V599" s="153"/>
      <c r="W599" s="107"/>
      <c r="X599" s="167"/>
    </row>
    <row r="600" spans="2:24">
      <c r="B600" s="251"/>
      <c r="C600" s="243"/>
      <c r="D600" s="244"/>
      <c r="E600" s="107"/>
      <c r="F600" s="245"/>
      <c r="H600" s="246"/>
      <c r="I600" s="247"/>
      <c r="J600" s="235"/>
      <c r="L600" s="151" t="s">
        <v>167</v>
      </c>
      <c r="M600" s="278">
        <v>43948</v>
      </c>
      <c r="N600" s="157">
        <f t="shared" si="98"/>
        <v>481</v>
      </c>
      <c r="O600" s="266">
        <v>2</v>
      </c>
      <c r="P600" s="108">
        <f t="shared" si="99"/>
        <v>1.3178082191780822</v>
      </c>
      <c r="R600" s="142">
        <f t="shared" si="102"/>
        <v>43947</v>
      </c>
      <c r="S600" s="149">
        <f>MAX(0,$S$14*O599*Parameter!$C$6*Parameter!$C$5*Parameter!$C$7*Parameter!$C$8*Parameter!$C$9*Parameter!$C$19*P599)</f>
        <v>1.5879669480648286</v>
      </c>
      <c r="T600" s="150" t="s">
        <v>169</v>
      </c>
      <c r="V600" s="153"/>
      <c r="W600" s="107"/>
      <c r="X600" s="167"/>
    </row>
    <row r="601" spans="2:24">
      <c r="B601" s="251"/>
      <c r="C601" s="243"/>
      <c r="D601" s="244"/>
      <c r="E601" s="107"/>
      <c r="F601" s="245"/>
      <c r="H601" s="246"/>
      <c r="I601" s="247"/>
      <c r="J601" s="235"/>
      <c r="L601" s="151" t="s">
        <v>167</v>
      </c>
      <c r="M601" s="278">
        <v>43949</v>
      </c>
      <c r="N601" s="157">
        <f t="shared" si="98"/>
        <v>482</v>
      </c>
      <c r="O601" s="266">
        <v>3</v>
      </c>
      <c r="P601" s="108">
        <f t="shared" si="99"/>
        <v>1.3205479452054794</v>
      </c>
      <c r="R601" s="142">
        <f t="shared" si="102"/>
        <v>43948</v>
      </c>
      <c r="S601" s="149">
        <f>MAX(0,$S$14*O600*Parameter!$C$6*Parameter!$C$5*Parameter!$C$7*Parameter!$C$8*Parameter!$C$9*Parameter!$C$19*P600)</f>
        <v>1.5912752125399636</v>
      </c>
      <c r="T601" s="150" t="s">
        <v>169</v>
      </c>
      <c r="V601" s="153"/>
      <c r="W601" s="107"/>
      <c r="X601" s="167"/>
    </row>
    <row r="602" spans="2:24">
      <c r="B602" s="251"/>
      <c r="C602" s="243"/>
      <c r="D602" s="244"/>
      <c r="E602" s="107"/>
      <c r="F602" s="245"/>
      <c r="H602" s="246"/>
      <c r="I602" s="247"/>
      <c r="J602" s="235"/>
      <c r="L602" s="151" t="s">
        <v>167</v>
      </c>
      <c r="M602" s="278">
        <v>43950</v>
      </c>
      <c r="N602" s="157">
        <f t="shared" si="98"/>
        <v>483</v>
      </c>
      <c r="O602" s="266">
        <v>1</v>
      </c>
      <c r="P602" s="108">
        <f t="shared" si="99"/>
        <v>1.3232876712328767</v>
      </c>
      <c r="R602" s="142">
        <f t="shared" si="102"/>
        <v>43949</v>
      </c>
      <c r="S602" s="149">
        <f>MAX(0,$S$14*O601*Parameter!$C$6*Parameter!$C$5*Parameter!$C$7*Parameter!$C$8*Parameter!$C$9*Parameter!$C$19*P601)</f>
        <v>2.3918752155226484</v>
      </c>
      <c r="T602" s="150" t="s">
        <v>169</v>
      </c>
      <c r="V602" s="153"/>
      <c r="W602" s="107"/>
      <c r="X602" s="167"/>
    </row>
    <row r="603" spans="2:24">
      <c r="B603" s="251"/>
      <c r="C603" s="243"/>
      <c r="D603" s="244"/>
      <c r="E603" s="107"/>
      <c r="F603" s="245"/>
      <c r="H603" s="246"/>
      <c r="I603" s="247"/>
      <c r="J603" s="235"/>
      <c r="L603" s="151" t="s">
        <v>167</v>
      </c>
      <c r="M603" s="278">
        <v>43951</v>
      </c>
      <c r="N603" s="157">
        <f t="shared" si="98"/>
        <v>484</v>
      </c>
      <c r="O603" s="266">
        <v>4</v>
      </c>
      <c r="P603" s="108">
        <f t="shared" si="99"/>
        <v>1.3260273972602741</v>
      </c>
      <c r="R603" s="142">
        <f t="shared" si="102"/>
        <v>43950</v>
      </c>
      <c r="S603" s="149">
        <f>MAX(0,$S$14*O602*Parameter!$C$6*Parameter!$C$5*Parameter!$C$7*Parameter!$C$8*Parameter!$C$9*Parameter!$C$19*P602)</f>
        <v>0.79894587074511692</v>
      </c>
      <c r="T603" s="150" t="s">
        <v>169</v>
      </c>
      <c r="V603" s="153"/>
      <c r="W603" s="107"/>
      <c r="X603" s="167"/>
    </row>
    <row r="604" spans="2:24">
      <c r="B604" s="251"/>
      <c r="C604" s="243"/>
      <c r="D604" s="244"/>
      <c r="E604" s="107"/>
      <c r="F604" s="245"/>
      <c r="H604" s="246"/>
      <c r="I604" s="247"/>
      <c r="J604" s="235"/>
      <c r="L604" s="151" t="s">
        <v>167</v>
      </c>
      <c r="M604" s="278">
        <v>43952</v>
      </c>
      <c r="N604" s="157">
        <f t="shared" si="98"/>
        <v>485</v>
      </c>
      <c r="O604" s="266">
        <v>2</v>
      </c>
      <c r="P604" s="108">
        <f t="shared" si="99"/>
        <v>1.3287671232876712</v>
      </c>
      <c r="R604" s="142">
        <f t="shared" si="102"/>
        <v>43951</v>
      </c>
      <c r="S604" s="149">
        <f>MAX(0,$S$14*O603*Parameter!$C$6*Parameter!$C$5*Parameter!$C$7*Parameter!$C$8*Parameter!$C$9*Parameter!$C$19*P603)</f>
        <v>3.2024000119307381</v>
      </c>
      <c r="T604" s="150" t="s">
        <v>169</v>
      </c>
      <c r="V604" s="153"/>
      <c r="W604" s="107"/>
      <c r="X604" s="167"/>
    </row>
    <row r="605" spans="2:24">
      <c r="B605" s="251"/>
      <c r="C605" s="243"/>
      <c r="D605" s="244"/>
      <c r="E605" s="107"/>
      <c r="F605" s="245"/>
      <c r="H605" s="246"/>
      <c r="I605" s="247"/>
      <c r="J605" s="235"/>
      <c r="L605" s="151" t="s">
        <v>167</v>
      </c>
      <c r="M605" s="278">
        <v>43954</v>
      </c>
      <c r="N605" s="157">
        <f t="shared" si="98"/>
        <v>487</v>
      </c>
      <c r="O605" s="266">
        <v>2</v>
      </c>
      <c r="P605" s="108">
        <f t="shared" si="99"/>
        <v>1.3342465753424657</v>
      </c>
      <c r="R605" s="142">
        <f t="shared" si="102"/>
        <v>43952</v>
      </c>
      <c r="S605" s="149">
        <f>MAX(0,$S$14*O604*Parameter!$C$6*Parameter!$C$5*Parameter!$C$7*Parameter!$C$8*Parameter!$C$9*Parameter!$C$19*P604)</f>
        <v>1.6045082704405038</v>
      </c>
      <c r="T605" s="150" t="s">
        <v>169</v>
      </c>
      <c r="V605" s="153"/>
      <c r="W605" s="107"/>
      <c r="X605" s="167"/>
    </row>
    <row r="606" spans="2:24">
      <c r="B606" s="251"/>
      <c r="C606" s="243"/>
      <c r="D606" s="244"/>
      <c r="E606" s="107"/>
      <c r="F606" s="245"/>
      <c r="H606" s="246"/>
      <c r="I606" s="247"/>
      <c r="J606" s="235"/>
      <c r="L606" s="151" t="s">
        <v>167</v>
      </c>
      <c r="M606" s="278">
        <v>43956</v>
      </c>
      <c r="N606" s="157">
        <f t="shared" si="98"/>
        <v>489</v>
      </c>
      <c r="O606" s="266">
        <v>5</v>
      </c>
      <c r="P606" s="108">
        <f t="shared" si="99"/>
        <v>1.3397260273972602</v>
      </c>
      <c r="R606" s="142">
        <f t="shared" si="102"/>
        <v>43954</v>
      </c>
      <c r="S606" s="149">
        <f>MAX(0,$S$14*O605*Parameter!$C$6*Parameter!$C$5*Parameter!$C$7*Parameter!$C$8*Parameter!$C$9*Parameter!$C$19*P605)</f>
        <v>1.611124799390774</v>
      </c>
      <c r="T606" s="150" t="s">
        <v>169</v>
      </c>
      <c r="V606" s="153"/>
      <c r="W606" s="107"/>
      <c r="X606" s="167"/>
    </row>
    <row r="607" spans="2:24">
      <c r="B607" s="251"/>
      <c r="C607" s="243"/>
      <c r="D607" s="244"/>
      <c r="E607" s="107"/>
      <c r="F607" s="245"/>
      <c r="H607" s="246"/>
      <c r="I607" s="247"/>
      <c r="J607" s="235"/>
      <c r="L607" s="151" t="s">
        <v>167</v>
      </c>
      <c r="M607" s="278">
        <v>43957</v>
      </c>
      <c r="N607" s="157">
        <f t="shared" si="98"/>
        <v>490</v>
      </c>
      <c r="O607" s="266">
        <v>1</v>
      </c>
      <c r="P607" s="108">
        <f t="shared" si="99"/>
        <v>1.3424657534246576</v>
      </c>
      <c r="R607" s="142">
        <f t="shared" si="102"/>
        <v>43956</v>
      </c>
      <c r="S607" s="149">
        <f>MAX(0,$S$14*O606*Parameter!$C$6*Parameter!$C$5*Parameter!$C$7*Parameter!$C$8*Parameter!$C$9*Parameter!$C$19*P606)</f>
        <v>4.0443533208526112</v>
      </c>
      <c r="T607" s="150" t="s">
        <v>169</v>
      </c>
      <c r="V607" s="153"/>
      <c r="W607" s="107"/>
      <c r="X607" s="167"/>
    </row>
    <row r="608" spans="2:24">
      <c r="B608" s="251"/>
      <c r="C608" s="243"/>
      <c r="D608" s="244"/>
      <c r="E608" s="107"/>
      <c r="F608" s="245"/>
      <c r="H608" s="246"/>
      <c r="I608" s="247"/>
      <c r="J608" s="235"/>
      <c r="L608" s="151" t="s">
        <v>167</v>
      </c>
      <c r="M608" s="278">
        <v>43960</v>
      </c>
      <c r="N608" s="157">
        <f t="shared" si="98"/>
        <v>493</v>
      </c>
      <c r="O608" s="266">
        <v>2</v>
      </c>
      <c r="P608" s="108">
        <f t="shared" si="99"/>
        <v>1.3506849315068492</v>
      </c>
      <c r="R608" s="142">
        <f t="shared" si="102"/>
        <v>43957</v>
      </c>
      <c r="S608" s="149">
        <f>MAX(0,$S$14*O607*Parameter!$C$6*Parameter!$C$5*Parameter!$C$7*Parameter!$C$8*Parameter!$C$9*Parameter!$C$19*P607)</f>
        <v>0.81052479640808961</v>
      </c>
      <c r="T608" s="150" t="s">
        <v>169</v>
      </c>
      <c r="V608" s="153"/>
      <c r="W608" s="107"/>
      <c r="X608" s="167"/>
    </row>
    <row r="609" spans="2:24">
      <c r="B609" s="251"/>
      <c r="C609" s="243"/>
      <c r="D609" s="244"/>
      <c r="E609" s="107"/>
      <c r="F609" s="245"/>
      <c r="H609" s="246"/>
      <c r="I609" s="247"/>
      <c r="J609" s="235"/>
      <c r="L609" s="151" t="s">
        <v>167</v>
      </c>
      <c r="M609" s="278">
        <v>43961</v>
      </c>
      <c r="N609" s="157">
        <f t="shared" si="98"/>
        <v>494</v>
      </c>
      <c r="O609" s="266">
        <v>1</v>
      </c>
      <c r="P609" s="108">
        <f t="shared" si="99"/>
        <v>1.3534246575342466</v>
      </c>
      <c r="R609" s="142">
        <f t="shared" si="102"/>
        <v>43960</v>
      </c>
      <c r="S609" s="149">
        <f>MAX(0,$S$14*O608*Parameter!$C$6*Parameter!$C$5*Parameter!$C$7*Parameter!$C$8*Parameter!$C$9*Parameter!$C$19*P608)</f>
        <v>1.6309743862415842</v>
      </c>
      <c r="T609" s="150" t="s">
        <v>169</v>
      </c>
      <c r="V609" s="153"/>
      <c r="W609" s="107"/>
      <c r="X609" s="167"/>
    </row>
    <row r="610" spans="2:24">
      <c r="B610" s="251"/>
      <c r="C610" s="243"/>
      <c r="D610" s="244"/>
      <c r="E610" s="107"/>
      <c r="F610" s="245"/>
      <c r="H610" s="246"/>
      <c r="I610" s="247"/>
      <c r="J610" s="235"/>
      <c r="L610" s="151" t="s">
        <v>167</v>
      </c>
      <c r="M610" s="278">
        <v>43962</v>
      </c>
      <c r="N610" s="157">
        <f t="shared" si="98"/>
        <v>495</v>
      </c>
      <c r="O610" s="266">
        <v>2</v>
      </c>
      <c r="P610" s="108">
        <f t="shared" si="99"/>
        <v>1.3561643835616439</v>
      </c>
      <c r="R610" s="142">
        <f t="shared" si="102"/>
        <v>43961</v>
      </c>
      <c r="S610" s="149">
        <f>MAX(0,$S$14*O609*Parameter!$C$6*Parameter!$C$5*Parameter!$C$7*Parameter!$C$8*Parameter!$C$9*Parameter!$C$19*P609)</f>
        <v>0.8171413253583597</v>
      </c>
      <c r="T610" s="150" t="s">
        <v>169</v>
      </c>
      <c r="V610" s="153"/>
      <c r="W610" s="107"/>
      <c r="X610" s="167"/>
    </row>
    <row r="611" spans="2:24">
      <c r="B611" s="251"/>
      <c r="C611" s="243"/>
      <c r="D611" s="244"/>
      <c r="E611" s="107"/>
      <c r="F611" s="245"/>
      <c r="H611" s="246"/>
      <c r="I611" s="247"/>
      <c r="J611" s="235"/>
      <c r="L611" s="151" t="s">
        <v>167</v>
      </c>
      <c r="M611" s="278">
        <v>43963</v>
      </c>
      <c r="N611" s="157">
        <f t="shared" si="98"/>
        <v>496</v>
      </c>
      <c r="O611" s="266">
        <v>2</v>
      </c>
      <c r="P611" s="108">
        <f t="shared" si="99"/>
        <v>1.3589041095890411</v>
      </c>
      <c r="R611" s="142">
        <f t="shared" si="102"/>
        <v>43962</v>
      </c>
      <c r="S611" s="149">
        <f>MAX(0,$S$14*O610*Parameter!$C$6*Parameter!$C$5*Parameter!$C$7*Parameter!$C$8*Parameter!$C$9*Parameter!$C$19*P610)</f>
        <v>1.6375909151918546</v>
      </c>
      <c r="T611" s="150" t="s">
        <v>169</v>
      </c>
      <c r="V611" s="153"/>
      <c r="W611" s="107"/>
      <c r="X611" s="167"/>
    </row>
    <row r="612" spans="2:24">
      <c r="B612" s="251"/>
      <c r="C612" s="243"/>
      <c r="D612" s="244"/>
      <c r="E612" s="107"/>
      <c r="F612" s="245"/>
      <c r="H612" s="246"/>
      <c r="I612" s="247"/>
      <c r="J612" s="235"/>
      <c r="L612" s="151" t="s">
        <v>167</v>
      </c>
      <c r="M612" s="278">
        <v>43964</v>
      </c>
      <c r="N612" s="157">
        <f t="shared" si="98"/>
        <v>497</v>
      </c>
      <c r="O612" s="266">
        <v>4</v>
      </c>
      <c r="P612" s="108">
        <f t="shared" si="99"/>
        <v>1.3616438356164384</v>
      </c>
      <c r="R612" s="142">
        <f t="shared" si="102"/>
        <v>43963</v>
      </c>
      <c r="S612" s="149">
        <f>MAX(0,$S$14*O611*Parameter!$C$6*Parameter!$C$5*Parameter!$C$7*Parameter!$C$8*Parameter!$C$9*Parameter!$C$19*P611)</f>
        <v>1.6408991796669896</v>
      </c>
      <c r="T612" s="150" t="s">
        <v>169</v>
      </c>
      <c r="V612" s="153"/>
      <c r="W612" s="107"/>
      <c r="X612" s="167"/>
    </row>
    <row r="613" spans="2:24">
      <c r="B613" s="251"/>
      <c r="C613" s="243"/>
      <c r="D613" s="244"/>
      <c r="E613" s="107"/>
      <c r="F613" s="245"/>
      <c r="H613" s="246"/>
      <c r="I613" s="247"/>
      <c r="J613" s="235"/>
      <c r="L613" s="151" t="s">
        <v>167</v>
      </c>
      <c r="M613" s="278">
        <v>43968</v>
      </c>
      <c r="N613" s="157">
        <f t="shared" si="98"/>
        <v>501</v>
      </c>
      <c r="O613" s="266">
        <v>1</v>
      </c>
      <c r="P613" s="108">
        <f t="shared" si="99"/>
        <v>1.3726027397260274</v>
      </c>
      <c r="R613" s="142">
        <f t="shared" si="102"/>
        <v>43964</v>
      </c>
      <c r="S613" s="149">
        <f>MAX(0,$S$14*O612*Parameter!$C$6*Parameter!$C$5*Parameter!$C$7*Parameter!$C$8*Parameter!$C$9*Parameter!$C$19*P612)</f>
        <v>3.2884148882842497</v>
      </c>
      <c r="T613" s="150" t="s">
        <v>169</v>
      </c>
      <c r="V613" s="153"/>
      <c r="W613" s="107"/>
      <c r="X613" s="167"/>
    </row>
    <row r="614" spans="2:24">
      <c r="B614" s="251"/>
      <c r="C614" s="243"/>
      <c r="D614" s="244"/>
      <c r="E614" s="107"/>
      <c r="F614" s="245"/>
      <c r="H614" s="246"/>
      <c r="I614" s="247"/>
      <c r="J614" s="235"/>
      <c r="L614" s="151" t="s">
        <v>167</v>
      </c>
      <c r="M614" s="278">
        <v>43972</v>
      </c>
      <c r="N614" s="157">
        <f t="shared" si="98"/>
        <v>505</v>
      </c>
      <c r="O614" s="266">
        <v>3</v>
      </c>
      <c r="P614" s="108">
        <f t="shared" si="99"/>
        <v>1.3835616438356164</v>
      </c>
      <c r="R614" s="142">
        <f t="shared" si="102"/>
        <v>43968</v>
      </c>
      <c r="S614" s="149">
        <f>MAX(0,$S$14*O613*Parameter!$C$6*Parameter!$C$5*Parameter!$C$7*Parameter!$C$8*Parameter!$C$9*Parameter!$C$19*P613)</f>
        <v>0.8287202510213324</v>
      </c>
      <c r="T614" s="150" t="s">
        <v>169</v>
      </c>
      <c r="V614" s="153"/>
      <c r="W614" s="107"/>
      <c r="X614" s="167"/>
    </row>
    <row r="615" spans="2:24">
      <c r="B615" s="251"/>
      <c r="C615" s="243"/>
      <c r="D615" s="244"/>
      <c r="E615" s="107"/>
      <c r="F615" s="245"/>
      <c r="H615" s="246"/>
      <c r="I615" s="247"/>
      <c r="J615" s="235"/>
      <c r="L615" s="151" t="s">
        <v>167</v>
      </c>
      <c r="M615" s="278">
        <v>43974</v>
      </c>
      <c r="N615" s="157">
        <f t="shared" si="98"/>
        <v>507</v>
      </c>
      <c r="O615" s="266">
        <v>3</v>
      </c>
      <c r="P615" s="108">
        <f t="shared" si="99"/>
        <v>1.3890410958904109</v>
      </c>
      <c r="R615" s="142">
        <f t="shared" si="102"/>
        <v>43972</v>
      </c>
      <c r="S615" s="149">
        <f>MAX(0,$S$14*O614*Parameter!$C$6*Parameter!$C$5*Parameter!$C$7*Parameter!$C$8*Parameter!$C$9*Parameter!$C$19*P614)</f>
        <v>2.5060103399148081</v>
      </c>
      <c r="T615" s="150" t="s">
        <v>169</v>
      </c>
      <c r="V615" s="153"/>
      <c r="W615" s="107"/>
      <c r="X615" s="167"/>
    </row>
    <row r="616" spans="2:24">
      <c r="B616" s="251"/>
      <c r="C616" s="243"/>
      <c r="D616" s="244"/>
      <c r="E616" s="107"/>
      <c r="F616" s="245"/>
      <c r="H616" s="246"/>
      <c r="I616" s="247"/>
      <c r="J616" s="235"/>
      <c r="L616" s="151" t="s">
        <v>167</v>
      </c>
      <c r="M616" s="278">
        <v>43977</v>
      </c>
      <c r="N616" s="157">
        <f t="shared" si="98"/>
        <v>510</v>
      </c>
      <c r="O616" s="266">
        <v>3</v>
      </c>
      <c r="P616" s="108">
        <f t="shared" si="99"/>
        <v>1.3972602739726028</v>
      </c>
      <c r="R616" s="142">
        <f t="shared" si="102"/>
        <v>43974</v>
      </c>
      <c r="S616" s="149">
        <f>MAX(0,$S$14*O615*Parameter!$C$6*Parameter!$C$5*Parameter!$C$7*Parameter!$C$8*Parameter!$C$9*Parameter!$C$19*P615)</f>
        <v>2.5159351333402129</v>
      </c>
      <c r="T616" s="150" t="s">
        <v>169</v>
      </c>
      <c r="V616" s="153"/>
      <c r="W616" s="107"/>
      <c r="X616" s="167"/>
    </row>
    <row r="617" spans="2:24">
      <c r="B617" s="251"/>
      <c r="C617" s="243"/>
      <c r="D617" s="244"/>
      <c r="E617" s="107"/>
      <c r="F617" s="245"/>
      <c r="H617" s="246"/>
      <c r="I617" s="247"/>
      <c r="J617" s="235"/>
      <c r="L617" s="151" t="s">
        <v>167</v>
      </c>
      <c r="M617" s="278">
        <v>43981</v>
      </c>
      <c r="N617" s="157">
        <f t="shared" si="98"/>
        <v>514</v>
      </c>
      <c r="O617" s="266">
        <v>2</v>
      </c>
      <c r="P617" s="108">
        <f t="shared" si="99"/>
        <v>1.4082191780821918</v>
      </c>
      <c r="R617" s="142">
        <f t="shared" si="102"/>
        <v>43977</v>
      </c>
      <c r="S617" s="149">
        <f>MAX(0,$S$14*O616*Parameter!$C$6*Parameter!$C$5*Parameter!$C$7*Parameter!$C$8*Parameter!$C$9*Parameter!$C$19*P616)</f>
        <v>2.5308223234783211</v>
      </c>
      <c r="T617" s="150" t="s">
        <v>169</v>
      </c>
      <c r="V617" s="153"/>
      <c r="W617" s="107"/>
      <c r="X617" s="167"/>
    </row>
    <row r="618" spans="2:24">
      <c r="B618" s="251"/>
      <c r="C618" s="243"/>
      <c r="D618" s="244"/>
      <c r="E618" s="107"/>
      <c r="F618" s="245"/>
      <c r="H618" s="246"/>
      <c r="I618" s="247"/>
      <c r="J618" s="235"/>
      <c r="L618" s="151" t="s">
        <v>167</v>
      </c>
      <c r="M618" s="278">
        <v>43982</v>
      </c>
      <c r="N618" s="157">
        <f t="shared" si="98"/>
        <v>515</v>
      </c>
      <c r="O618" s="266">
        <v>1</v>
      </c>
      <c r="P618" s="108">
        <f t="shared" si="99"/>
        <v>1.4109589041095891</v>
      </c>
      <c r="R618" s="142">
        <f t="shared" si="102"/>
        <v>43981</v>
      </c>
      <c r="S618" s="149">
        <f>MAX(0,$S$14*O617*Parameter!$C$6*Parameter!$C$5*Parameter!$C$7*Parameter!$C$8*Parameter!$C$9*Parameter!$C$19*P617)</f>
        <v>1.7004479402194206</v>
      </c>
      <c r="T618" s="150" t="s">
        <v>169</v>
      </c>
      <c r="V618" s="153"/>
      <c r="W618" s="107"/>
      <c r="X618" s="167"/>
    </row>
    <row r="619" spans="2:24">
      <c r="B619" s="251"/>
      <c r="C619" s="243"/>
      <c r="D619" s="244"/>
      <c r="E619" s="107"/>
      <c r="F619" s="245"/>
      <c r="H619" s="246"/>
      <c r="I619" s="247"/>
      <c r="J619" s="235"/>
      <c r="L619" s="151" t="s">
        <v>167</v>
      </c>
      <c r="M619" s="278">
        <v>43985</v>
      </c>
      <c r="N619" s="157">
        <f t="shared" si="98"/>
        <v>518</v>
      </c>
      <c r="O619" s="266">
        <v>2</v>
      </c>
      <c r="P619" s="108">
        <f t="shared" si="99"/>
        <v>1.4136986301369863</v>
      </c>
      <c r="R619" s="142">
        <f t="shared" si="102"/>
        <v>43982</v>
      </c>
      <c r="S619" s="149">
        <f>MAX(0,$S$14*O618*Parameter!$C$6*Parameter!$C$5*Parameter!$C$7*Parameter!$C$8*Parameter!$C$9*Parameter!$C$19*P618)</f>
        <v>0.8518781023472779</v>
      </c>
      <c r="T619" s="150" t="s">
        <v>169</v>
      </c>
      <c r="V619" s="153"/>
      <c r="W619" s="107"/>
      <c r="X619" s="167"/>
    </row>
    <row r="620" spans="2:24">
      <c r="B620" s="251"/>
      <c r="C620" s="243"/>
      <c r="D620" s="244"/>
      <c r="E620" s="107"/>
      <c r="F620" s="245"/>
      <c r="H620" s="246"/>
      <c r="I620" s="247"/>
      <c r="J620" s="235"/>
      <c r="L620" s="151" t="s">
        <v>167</v>
      </c>
      <c r="M620" s="278">
        <v>43988</v>
      </c>
      <c r="N620" s="157">
        <f t="shared" si="98"/>
        <v>521</v>
      </c>
      <c r="O620" s="266">
        <v>1</v>
      </c>
      <c r="P620" s="108">
        <f t="shared" si="99"/>
        <v>1.4136986301369863</v>
      </c>
      <c r="R620" s="142">
        <f t="shared" si="102"/>
        <v>43985</v>
      </c>
      <c r="S620" s="149">
        <f>MAX(0,$S$14*O619*Parameter!$C$6*Parameter!$C$5*Parameter!$C$7*Parameter!$C$8*Parameter!$C$9*Parameter!$C$19*P619)</f>
        <v>1.7070644691696908</v>
      </c>
      <c r="T620" s="150" t="s">
        <v>169</v>
      </c>
      <c r="V620" s="153"/>
      <c r="W620" s="107"/>
      <c r="X620" s="167"/>
    </row>
    <row r="621" spans="2:24">
      <c r="B621" s="251"/>
      <c r="C621" s="243"/>
      <c r="D621" s="244"/>
      <c r="E621" s="107"/>
      <c r="F621" s="245"/>
      <c r="H621" s="246"/>
      <c r="I621" s="247"/>
      <c r="J621" s="235"/>
      <c r="L621" s="151" t="s">
        <v>167</v>
      </c>
      <c r="M621" s="278">
        <v>43990</v>
      </c>
      <c r="N621" s="157">
        <f t="shared" si="98"/>
        <v>523</v>
      </c>
      <c r="O621" s="266">
        <v>3</v>
      </c>
      <c r="P621" s="108">
        <f t="shared" si="99"/>
        <v>1.4136986301369863</v>
      </c>
      <c r="R621" s="142">
        <f t="shared" si="102"/>
        <v>43988</v>
      </c>
      <c r="S621" s="149">
        <f>MAX(0,$S$14*O620*Parameter!$C$6*Parameter!$C$5*Parameter!$C$7*Parameter!$C$8*Parameter!$C$9*Parameter!$C$19*P620)</f>
        <v>0.8535322345848454</v>
      </c>
      <c r="T621" s="150" t="s">
        <v>169</v>
      </c>
      <c r="V621" s="153"/>
      <c r="W621" s="107"/>
      <c r="X621" s="167"/>
    </row>
    <row r="622" spans="2:24">
      <c r="B622" s="251"/>
      <c r="C622" s="243"/>
      <c r="D622" s="244"/>
      <c r="E622" s="107"/>
      <c r="F622" s="245"/>
      <c r="H622" s="246"/>
      <c r="I622" s="247"/>
      <c r="J622" s="235"/>
      <c r="L622" s="151" t="s">
        <v>167</v>
      </c>
      <c r="M622" s="278">
        <v>43991</v>
      </c>
      <c r="N622" s="157">
        <f t="shared" si="98"/>
        <v>524</v>
      </c>
      <c r="O622" s="266">
        <v>2</v>
      </c>
      <c r="P622" s="108">
        <f t="shared" si="99"/>
        <v>1.4136986301369863</v>
      </c>
      <c r="R622" s="142">
        <f t="shared" si="102"/>
        <v>43990</v>
      </c>
      <c r="S622" s="149">
        <f>MAX(0,$S$14*O621*Parameter!$C$6*Parameter!$C$5*Parameter!$C$7*Parameter!$C$8*Parameter!$C$9*Parameter!$C$19*P621)</f>
        <v>2.5605967037545363</v>
      </c>
      <c r="T622" s="150" t="s">
        <v>169</v>
      </c>
      <c r="V622" s="153"/>
      <c r="W622" s="107"/>
      <c r="X622" s="167"/>
    </row>
    <row r="623" spans="2:24">
      <c r="B623" s="251"/>
      <c r="C623" s="243"/>
      <c r="D623" s="244"/>
      <c r="E623" s="107"/>
      <c r="F623" s="245"/>
      <c r="H623" s="246"/>
      <c r="I623" s="247"/>
      <c r="J623" s="235"/>
      <c r="L623" s="151" t="s">
        <v>167</v>
      </c>
      <c r="M623" s="278">
        <v>43993</v>
      </c>
      <c r="N623" s="157">
        <f t="shared" si="98"/>
        <v>526</v>
      </c>
      <c r="O623" s="266">
        <v>1</v>
      </c>
      <c r="P623" s="108">
        <f t="shared" si="99"/>
        <v>1.4136986301369863</v>
      </c>
      <c r="R623" s="142">
        <f t="shared" si="102"/>
        <v>43991</v>
      </c>
      <c r="S623" s="149">
        <f>MAX(0,$S$14*O622*Parameter!$C$6*Parameter!$C$5*Parameter!$C$7*Parameter!$C$8*Parameter!$C$9*Parameter!$C$19*P622)</f>
        <v>1.7070644691696908</v>
      </c>
      <c r="T623" s="150" t="s">
        <v>169</v>
      </c>
      <c r="V623" s="153"/>
      <c r="W623" s="107"/>
      <c r="X623" s="167"/>
    </row>
    <row r="624" spans="2:24">
      <c r="B624" s="251"/>
      <c r="C624" s="243"/>
      <c r="D624" s="244"/>
      <c r="E624" s="107"/>
      <c r="F624" s="245"/>
      <c r="H624" s="246"/>
      <c r="I624" s="247"/>
      <c r="J624" s="235"/>
      <c r="L624" s="151" t="s">
        <v>167</v>
      </c>
      <c r="M624" s="278">
        <v>43994</v>
      </c>
      <c r="N624" s="157">
        <f t="shared" si="98"/>
        <v>527</v>
      </c>
      <c r="O624" s="266">
        <v>2</v>
      </c>
      <c r="P624" s="108">
        <f t="shared" si="99"/>
        <v>1.4136986301369863</v>
      </c>
      <c r="R624" s="142">
        <f t="shared" si="102"/>
        <v>43993</v>
      </c>
      <c r="S624" s="149">
        <f>MAX(0,$S$14*O623*Parameter!$C$6*Parameter!$C$5*Parameter!$C$7*Parameter!$C$8*Parameter!$C$9*Parameter!$C$19*P623)</f>
        <v>0.8535322345848454</v>
      </c>
      <c r="T624" s="150" t="s">
        <v>169</v>
      </c>
      <c r="V624" s="153"/>
      <c r="W624" s="107"/>
      <c r="X624" s="167"/>
    </row>
    <row r="625" spans="2:24">
      <c r="B625" s="251"/>
      <c r="C625" s="243"/>
      <c r="D625" s="244"/>
      <c r="E625" s="107"/>
      <c r="F625" s="245"/>
      <c r="H625" s="246"/>
      <c r="I625" s="247"/>
      <c r="J625" s="235"/>
      <c r="L625" s="151" t="s">
        <v>167</v>
      </c>
      <c r="M625" s="278">
        <v>43995</v>
      </c>
      <c r="N625" s="157">
        <f t="shared" si="98"/>
        <v>528</v>
      </c>
      <c r="O625" s="266">
        <v>2</v>
      </c>
      <c r="P625" s="108">
        <f t="shared" si="99"/>
        <v>1.4136986301369863</v>
      </c>
      <c r="R625" s="142">
        <f t="shared" si="102"/>
        <v>43994</v>
      </c>
      <c r="S625" s="149">
        <f>MAX(0,$S$14*O624*Parameter!$C$6*Parameter!$C$5*Parameter!$C$7*Parameter!$C$8*Parameter!$C$9*Parameter!$C$19*P624)</f>
        <v>1.7070644691696908</v>
      </c>
      <c r="T625" s="150" t="s">
        <v>169</v>
      </c>
      <c r="V625" s="153"/>
      <c r="W625" s="107"/>
      <c r="X625" s="167"/>
    </row>
    <row r="626" spans="2:24">
      <c r="B626" s="251"/>
      <c r="C626" s="243"/>
      <c r="D626" s="244"/>
      <c r="E626" s="107"/>
      <c r="F626" s="245"/>
      <c r="H626" s="246"/>
      <c r="I626" s="247"/>
      <c r="J626" s="235"/>
      <c r="L626" s="151" t="s">
        <v>167</v>
      </c>
      <c r="M626" s="278">
        <v>43997</v>
      </c>
      <c r="N626" s="157">
        <f t="shared" si="98"/>
        <v>530</v>
      </c>
      <c r="O626" s="266">
        <v>2</v>
      </c>
      <c r="P626" s="108">
        <f t="shared" si="99"/>
        <v>1.4136986301369863</v>
      </c>
      <c r="R626" s="142">
        <f t="shared" si="102"/>
        <v>43995</v>
      </c>
      <c r="S626" s="149">
        <f>MAX(0,$S$14*O625*Parameter!$C$6*Parameter!$C$5*Parameter!$C$7*Parameter!$C$8*Parameter!$C$9*Parameter!$C$19*P625)</f>
        <v>1.7070644691696908</v>
      </c>
      <c r="T626" s="150" t="s">
        <v>169</v>
      </c>
      <c r="V626" s="153"/>
      <c r="W626" s="107"/>
      <c r="X626" s="167"/>
    </row>
    <row r="627" spans="2:24">
      <c r="B627" s="251"/>
      <c r="C627" s="243"/>
      <c r="D627" s="244"/>
      <c r="E627" s="107"/>
      <c r="F627" s="245"/>
      <c r="H627" s="246"/>
      <c r="I627" s="247"/>
      <c r="J627" s="235"/>
      <c r="L627" s="151" t="s">
        <v>167</v>
      </c>
      <c r="M627" s="278">
        <v>43998</v>
      </c>
      <c r="N627" s="157">
        <f t="shared" si="98"/>
        <v>531</v>
      </c>
      <c r="O627" s="266">
        <v>3</v>
      </c>
      <c r="P627" s="108">
        <f t="shared" si="99"/>
        <v>1.4136986301369863</v>
      </c>
      <c r="R627" s="142">
        <f t="shared" si="102"/>
        <v>43997</v>
      </c>
      <c r="S627" s="149">
        <f>MAX(0,$S$14*O626*Parameter!$C$6*Parameter!$C$5*Parameter!$C$7*Parameter!$C$8*Parameter!$C$9*Parameter!$C$19*P626)</f>
        <v>1.7070644691696908</v>
      </c>
      <c r="T627" s="150" t="s">
        <v>169</v>
      </c>
      <c r="V627" s="153"/>
      <c r="W627" s="107"/>
      <c r="X627" s="167"/>
    </row>
    <row r="628" spans="2:24">
      <c r="B628" s="251"/>
      <c r="C628" s="243"/>
      <c r="D628" s="244"/>
      <c r="E628" s="107"/>
      <c r="F628" s="245"/>
      <c r="H628" s="246"/>
      <c r="I628" s="247"/>
      <c r="J628" s="235"/>
      <c r="L628" s="151" t="s">
        <v>167</v>
      </c>
      <c r="M628" s="278">
        <v>43999</v>
      </c>
      <c r="N628" s="157">
        <f t="shared" si="98"/>
        <v>532</v>
      </c>
      <c r="O628" s="266">
        <v>2</v>
      </c>
      <c r="P628" s="108">
        <f t="shared" si="99"/>
        <v>1.4136986301369863</v>
      </c>
      <c r="R628" s="142">
        <f t="shared" si="102"/>
        <v>43998</v>
      </c>
      <c r="S628" s="149">
        <f>MAX(0,$S$14*O627*Parameter!$C$6*Parameter!$C$5*Parameter!$C$7*Parameter!$C$8*Parameter!$C$9*Parameter!$C$19*P627)</f>
        <v>2.5605967037545363</v>
      </c>
      <c r="T628" s="150" t="s">
        <v>169</v>
      </c>
      <c r="V628" s="153"/>
      <c r="W628" s="107"/>
      <c r="X628" s="167"/>
    </row>
    <row r="629" spans="2:24">
      <c r="B629" s="251"/>
      <c r="C629" s="243"/>
      <c r="D629" s="244"/>
      <c r="E629" s="107"/>
      <c r="F629" s="245"/>
      <c r="H629" s="246"/>
      <c r="I629" s="247"/>
      <c r="J629" s="235"/>
      <c r="L629" s="151" t="s">
        <v>167</v>
      </c>
      <c r="M629" s="278">
        <v>44001</v>
      </c>
      <c r="N629" s="157">
        <f t="shared" si="98"/>
        <v>534</v>
      </c>
      <c r="O629" s="266">
        <v>2</v>
      </c>
      <c r="P629" s="108">
        <f t="shared" si="99"/>
        <v>1.4136986301369863</v>
      </c>
      <c r="R629" s="142">
        <f t="shared" si="102"/>
        <v>43999</v>
      </c>
      <c r="S629" s="149">
        <f>MAX(0,$S$14*O628*Parameter!$C$6*Parameter!$C$5*Parameter!$C$7*Parameter!$C$8*Parameter!$C$9*Parameter!$C$19*P628)</f>
        <v>1.7070644691696908</v>
      </c>
      <c r="T629" s="150" t="s">
        <v>169</v>
      </c>
      <c r="V629" s="153"/>
      <c r="W629" s="107"/>
      <c r="X629" s="167"/>
    </row>
    <row r="630" spans="2:24">
      <c r="B630" s="251"/>
      <c r="C630" s="243"/>
      <c r="D630" s="244"/>
      <c r="E630" s="107"/>
      <c r="F630" s="245"/>
      <c r="H630" s="246"/>
      <c r="I630" s="247"/>
      <c r="J630" s="235"/>
      <c r="L630" s="151" t="s">
        <v>167</v>
      </c>
      <c r="M630" s="278">
        <v>44002</v>
      </c>
      <c r="N630" s="157">
        <f t="shared" si="98"/>
        <v>535</v>
      </c>
      <c r="O630" s="266">
        <v>3</v>
      </c>
      <c r="P630" s="108">
        <f t="shared" si="99"/>
        <v>1.4136986301369863</v>
      </c>
      <c r="R630" s="142">
        <f t="shared" si="102"/>
        <v>44001</v>
      </c>
      <c r="S630" s="149">
        <f>MAX(0,$S$14*O629*Parameter!$C$6*Parameter!$C$5*Parameter!$C$7*Parameter!$C$8*Parameter!$C$9*Parameter!$C$19*P629)</f>
        <v>1.7070644691696908</v>
      </c>
      <c r="T630" s="150" t="s">
        <v>169</v>
      </c>
      <c r="V630" s="153"/>
      <c r="W630" s="107"/>
      <c r="X630" s="167"/>
    </row>
    <row r="631" spans="2:24">
      <c r="B631" s="251"/>
      <c r="C631" s="243"/>
      <c r="D631" s="244"/>
      <c r="E631" s="107"/>
      <c r="F631" s="245"/>
      <c r="H631" s="246"/>
      <c r="I631" s="247"/>
      <c r="J631" s="235"/>
      <c r="L631" s="151" t="s">
        <v>167</v>
      </c>
      <c r="M631" s="278">
        <v>44003</v>
      </c>
      <c r="N631" s="157">
        <f t="shared" si="98"/>
        <v>536</v>
      </c>
      <c r="O631" s="266">
        <v>2</v>
      </c>
      <c r="P631" s="108">
        <f t="shared" si="99"/>
        <v>1.4136986301369863</v>
      </c>
      <c r="R631" s="142">
        <f t="shared" si="102"/>
        <v>44002</v>
      </c>
      <c r="S631" s="149">
        <f>MAX(0,$S$14*O630*Parameter!$C$6*Parameter!$C$5*Parameter!$C$7*Parameter!$C$8*Parameter!$C$9*Parameter!$C$19*P630)</f>
        <v>2.5605967037545363</v>
      </c>
      <c r="T631" s="150" t="s">
        <v>169</v>
      </c>
      <c r="V631" s="153"/>
      <c r="W631" s="107"/>
      <c r="X631" s="167"/>
    </row>
    <row r="632" spans="2:24">
      <c r="B632" s="251"/>
      <c r="C632" s="243"/>
      <c r="D632" s="244"/>
      <c r="E632" s="107"/>
      <c r="F632" s="245"/>
      <c r="H632" s="246"/>
      <c r="I632" s="247"/>
      <c r="J632" s="235"/>
      <c r="L632" s="151" t="s">
        <v>167</v>
      </c>
      <c r="M632" s="278">
        <v>44005</v>
      </c>
      <c r="N632" s="157">
        <f t="shared" si="98"/>
        <v>538</v>
      </c>
      <c r="O632" s="266">
        <v>1</v>
      </c>
      <c r="P632" s="108">
        <f t="shared" si="99"/>
        <v>1.4136986301369863</v>
      </c>
      <c r="R632" s="142">
        <f t="shared" si="102"/>
        <v>44003</v>
      </c>
      <c r="S632" s="149">
        <f>MAX(0,$S$14*O631*Parameter!$C$6*Parameter!$C$5*Parameter!$C$7*Parameter!$C$8*Parameter!$C$9*Parameter!$C$19*P631)</f>
        <v>1.7070644691696908</v>
      </c>
      <c r="T632" s="150" t="s">
        <v>169</v>
      </c>
      <c r="V632" s="153"/>
      <c r="W632" s="107"/>
      <c r="X632" s="167"/>
    </row>
    <row r="633" spans="2:24">
      <c r="B633" s="251"/>
      <c r="C633" s="243"/>
      <c r="D633" s="244"/>
      <c r="E633" s="107"/>
      <c r="F633" s="245"/>
      <c r="H633" s="246"/>
      <c r="I633" s="247"/>
      <c r="J633" s="235"/>
      <c r="L633" s="151" t="s">
        <v>167</v>
      </c>
      <c r="M633" s="278">
        <v>44008</v>
      </c>
      <c r="N633" s="157">
        <f t="shared" si="98"/>
        <v>541</v>
      </c>
      <c r="O633" s="266">
        <v>1</v>
      </c>
      <c r="P633" s="108">
        <f t="shared" si="99"/>
        <v>1.4136986301369863</v>
      </c>
      <c r="R633" s="142">
        <f t="shared" si="102"/>
        <v>44005</v>
      </c>
      <c r="S633" s="149">
        <f>MAX(0,$S$14*O632*Parameter!$C$6*Parameter!$C$5*Parameter!$C$7*Parameter!$C$8*Parameter!$C$9*Parameter!$C$19*P632)</f>
        <v>0.8535322345848454</v>
      </c>
      <c r="T633" s="150" t="s">
        <v>169</v>
      </c>
      <c r="V633" s="153"/>
      <c r="W633" s="107"/>
      <c r="X633" s="167"/>
    </row>
    <row r="634" spans="2:24">
      <c r="B634" s="251"/>
      <c r="C634" s="243"/>
      <c r="D634" s="244"/>
      <c r="E634" s="107"/>
      <c r="F634" s="245"/>
      <c r="H634" s="246"/>
      <c r="I634" s="247"/>
      <c r="J634" s="235"/>
      <c r="L634" s="285" t="s">
        <v>176</v>
      </c>
      <c r="M634" s="285"/>
      <c r="N634" s="285"/>
      <c r="O634" s="286">
        <f>SUM(O569:O633)</f>
        <v>435</v>
      </c>
      <c r="P634" s="287"/>
      <c r="R634" s="142">
        <f t="shared" si="102"/>
        <v>44008</v>
      </c>
      <c r="S634" s="149">
        <f>MAX(0,$S$14*O633*Parameter!$C$6*Parameter!$C$5*Parameter!$C$7*Parameter!$C$8*Parameter!$C$9*Parameter!$C$19*P633)</f>
        <v>0.8535322345848454</v>
      </c>
      <c r="T634" s="150" t="s">
        <v>169</v>
      </c>
      <c r="V634" s="153"/>
      <c r="W634" s="107"/>
      <c r="X634" s="167"/>
    </row>
    <row r="635" spans="2:24" ht="15.75" thickBot="1">
      <c r="B635" s="252"/>
      <c r="C635" s="253"/>
      <c r="D635" s="254"/>
      <c r="E635" s="255"/>
      <c r="F635" s="256"/>
      <c r="G635" s="168"/>
      <c r="H635" s="257"/>
      <c r="I635" s="258"/>
      <c r="J635" s="236"/>
      <c r="K635" s="172"/>
      <c r="L635" s="314"/>
      <c r="M635" s="314"/>
      <c r="N635" s="314"/>
      <c r="O635" s="315"/>
      <c r="P635" s="316"/>
      <c r="Q635" s="172"/>
      <c r="R635" s="169" t="s">
        <v>177</v>
      </c>
      <c r="S635" s="170">
        <f>SUM(S570:S634)</f>
        <v>323.83112228083274</v>
      </c>
      <c r="T635" s="171" t="s">
        <v>169</v>
      </c>
      <c r="U635" s="172"/>
      <c r="V635" s="259"/>
      <c r="W635" s="255"/>
      <c r="X635" s="260"/>
    </row>
    <row r="636" spans="2:24" ht="15.75" thickBot="1">
      <c r="B636" s="153"/>
      <c r="C636" s="243"/>
      <c r="D636" s="244"/>
      <c r="E636" s="107"/>
      <c r="F636" s="245"/>
      <c r="H636" s="246"/>
      <c r="I636" s="247"/>
      <c r="J636" s="235"/>
      <c r="V636" s="153"/>
      <c r="W636" s="107"/>
      <c r="X636" s="167"/>
    </row>
    <row r="637" spans="2:24" ht="24" thickBot="1">
      <c r="B637" s="174" t="s">
        <v>51</v>
      </c>
      <c r="C637" s="158" t="s">
        <v>146</v>
      </c>
      <c r="D637" s="175">
        <f>I639+S639</f>
        <v>12137</v>
      </c>
      <c r="E637" s="176" t="s">
        <v>147</v>
      </c>
      <c r="F637" s="158" t="str">
        <f>X646</f>
        <v>Less than expected</v>
      </c>
      <c r="G637" s="177"/>
      <c r="H637" s="177"/>
      <c r="I637" s="175">
        <f>E665+O656</f>
        <v>18000</v>
      </c>
      <c r="J637" s="177" t="s">
        <v>148</v>
      </c>
      <c r="K637" s="177"/>
      <c r="L637" s="177"/>
      <c r="M637" s="186">
        <v>0</v>
      </c>
      <c r="N637" s="177" t="s">
        <v>149</v>
      </c>
      <c r="O637" s="177"/>
      <c r="P637" s="177"/>
      <c r="Q637" s="177"/>
      <c r="R637" s="177"/>
      <c r="S637" s="175">
        <f>I637-M637</f>
        <v>18000</v>
      </c>
      <c r="T637" s="177" t="s">
        <v>150</v>
      </c>
      <c r="U637" s="177"/>
      <c r="V637" s="177"/>
      <c r="W637" s="242">
        <f>S637*'MR Reference'!$C$79</f>
        <v>16560</v>
      </c>
      <c r="X637" s="241" t="s">
        <v>151</v>
      </c>
    </row>
    <row r="638" spans="2:24" ht="19.5" thickBot="1">
      <c r="B638" s="159"/>
      <c r="C638" s="14"/>
      <c r="D638" s="14"/>
      <c r="E638" s="15"/>
      <c r="F638" s="16"/>
      <c r="G638" s="14"/>
      <c r="X638" s="160"/>
    </row>
    <row r="639" spans="2:24" ht="24" thickBot="1">
      <c r="B639" s="67" t="s">
        <v>260</v>
      </c>
      <c r="C639" s="237" t="s">
        <v>153</v>
      </c>
      <c r="D639" s="69"/>
      <c r="E639" s="70"/>
      <c r="F639" s="68"/>
      <c r="G639" s="71"/>
      <c r="H639" s="68" t="s">
        <v>146</v>
      </c>
      <c r="I639" s="141">
        <f>ROUNDDOWN(I666,0)</f>
        <v>11677</v>
      </c>
      <c r="J639" s="72" t="s">
        <v>147</v>
      </c>
      <c r="L639" s="67" t="s">
        <v>261</v>
      </c>
      <c r="M639" s="237" t="s">
        <v>155</v>
      </c>
      <c r="N639" s="69"/>
      <c r="O639" s="70"/>
      <c r="P639" s="239"/>
      <c r="Q639" s="71"/>
      <c r="R639" s="68" t="s">
        <v>146</v>
      </c>
      <c r="S639" s="141">
        <f>ROUNDDOWN(S657,0)</f>
        <v>460</v>
      </c>
      <c r="T639" s="72" t="s">
        <v>147</v>
      </c>
      <c r="V639" s="288" t="s">
        <v>156</v>
      </c>
      <c r="W639" s="289"/>
      <c r="X639" s="290"/>
    </row>
    <row r="640" spans="2:24" ht="18.75">
      <c r="B640" s="159"/>
      <c r="C640" s="14"/>
      <c r="D640" s="14"/>
      <c r="E640" s="15"/>
      <c r="F640" s="16"/>
      <c r="G640" s="14"/>
      <c r="L640" s="11"/>
      <c r="M640" s="14"/>
      <c r="N640" s="14"/>
      <c r="O640" s="15"/>
      <c r="P640" s="16"/>
      <c r="Q640" s="14"/>
      <c r="X640" s="160"/>
    </row>
    <row r="641" spans="2:24" ht="18.75">
      <c r="B641" s="161" t="s">
        <v>157</v>
      </c>
      <c r="C641" s="14"/>
      <c r="D641" s="14"/>
      <c r="E641" s="15"/>
      <c r="F641" s="16"/>
      <c r="G641" s="14"/>
      <c r="H641" s="17" t="s">
        <v>158</v>
      </c>
      <c r="L641" s="17" t="s">
        <v>157</v>
      </c>
      <c r="M641" s="14"/>
      <c r="N641" s="14"/>
      <c r="O641" s="15"/>
      <c r="P641" s="16"/>
      <c r="Q641" s="14"/>
      <c r="R641" s="17" t="s">
        <v>158</v>
      </c>
      <c r="V641" s="17" t="s">
        <v>156</v>
      </c>
      <c r="X641" s="160"/>
    </row>
    <row r="642" spans="2:24" ht="23.25">
      <c r="B642" s="162" t="s">
        <v>262</v>
      </c>
      <c r="C642" s="146"/>
      <c r="D642" s="144" t="s">
        <v>160</v>
      </c>
      <c r="E642" s="147" t="s">
        <v>161</v>
      </c>
      <c r="F642" s="144" t="s">
        <v>162</v>
      </c>
      <c r="G642" s="18"/>
      <c r="H642" s="145" t="s">
        <v>260</v>
      </c>
      <c r="I642" s="144" t="s">
        <v>163</v>
      </c>
      <c r="J642" s="148" t="s">
        <v>164</v>
      </c>
      <c r="L642" s="143" t="s">
        <v>263</v>
      </c>
      <c r="M642" s="146"/>
      <c r="N642" s="144" t="s">
        <v>160</v>
      </c>
      <c r="O642" s="147" t="s">
        <v>161</v>
      </c>
      <c r="P642" s="144" t="s">
        <v>162</v>
      </c>
      <c r="Q642" s="18"/>
      <c r="R642" s="145" t="s">
        <v>261</v>
      </c>
      <c r="S642" s="144" t="s">
        <v>163</v>
      </c>
      <c r="T642" s="148" t="s">
        <v>164</v>
      </c>
      <c r="V642" s="143" t="s">
        <v>51</v>
      </c>
      <c r="W642" s="148" t="s">
        <v>166</v>
      </c>
      <c r="X642" s="163" t="s">
        <v>164</v>
      </c>
    </row>
    <row r="643" spans="2:24">
      <c r="B643" s="164" t="s">
        <v>167</v>
      </c>
      <c r="C643" s="178">
        <v>43864</v>
      </c>
      <c r="D643" s="157">
        <f>(C643+(365*2))-$C$3</f>
        <v>397</v>
      </c>
      <c r="E643" s="152">
        <v>254</v>
      </c>
      <c r="F643" s="108">
        <f t="shared" ref="F643:F664" si="104">MIN($C$5/365, (D643/365))</f>
        <v>1.0876712328767124</v>
      </c>
      <c r="H643" s="144" t="s">
        <v>168</v>
      </c>
      <c r="I643" s="147">
        <f>Parameter!$C$18*(Parameter!$C$17/Parameter!$C$4-1)</f>
        <v>1.9310126823253633</v>
      </c>
      <c r="J643" s="144" t="s">
        <v>169</v>
      </c>
      <c r="L643" s="151" t="s">
        <v>167</v>
      </c>
      <c r="M643" s="277">
        <v>43892</v>
      </c>
      <c r="N643" s="157">
        <f>(M643+(365*2))-$C$3</f>
        <v>425</v>
      </c>
      <c r="O643" s="152">
        <v>12</v>
      </c>
      <c r="P643" s="108">
        <f>MIN($C$5/365, (N643/365))</f>
        <v>1.1643835616438356</v>
      </c>
      <c r="Q643" s="11"/>
      <c r="R643" s="144" t="s">
        <v>168</v>
      </c>
      <c r="S643" s="147">
        <f>Parameter!$C$18*(Parameter!$C$17/Parameter!$C$4-1)</f>
        <v>1.9310126823253633</v>
      </c>
      <c r="T643" s="144" t="s">
        <v>169</v>
      </c>
      <c r="V643" s="151" t="s">
        <v>170</v>
      </c>
      <c r="W643" s="152">
        <v>44394</v>
      </c>
      <c r="X643" s="165" t="s">
        <v>171</v>
      </c>
    </row>
    <row r="644" spans="2:24">
      <c r="B644" s="164" t="s">
        <v>167</v>
      </c>
      <c r="C644" s="178">
        <v>43865</v>
      </c>
      <c r="D644" s="157">
        <f t="shared" ref="D644:D664" si="105">(C644+(365*2))-$C$3</f>
        <v>398</v>
      </c>
      <c r="E644" s="152">
        <v>743</v>
      </c>
      <c r="F644" s="108">
        <f t="shared" si="104"/>
        <v>1.0904109589041096</v>
      </c>
      <c r="H644" s="142">
        <f t="shared" ref="H644:H663" si="106">C643</f>
        <v>43864</v>
      </c>
      <c r="I644" s="149">
        <f>MAX(0,$I$14*E643*Parameter!$C$6*Parameter!$C$5*Parameter!$C$7*Parameter!$C$8*Parameter!$C$9*Parameter!$C$19*F643)</f>
        <v>166.79938657183459</v>
      </c>
      <c r="J644" s="150" t="s">
        <v>187</v>
      </c>
      <c r="L644" s="151" t="s">
        <v>167</v>
      </c>
      <c r="M644" s="281">
        <v>43893</v>
      </c>
      <c r="N644" s="157">
        <f t="shared" ref="N644:N655" si="107">(M644+(365*2))-$C$3</f>
        <v>426</v>
      </c>
      <c r="O644" s="152">
        <v>8</v>
      </c>
      <c r="P644" s="108">
        <f t="shared" ref="P644:P655" si="108">MIN($C$5/365, (N644/365))</f>
        <v>1.167123287671233</v>
      </c>
      <c r="Q644" s="11"/>
      <c r="R644" s="142">
        <f>M643</f>
        <v>43892</v>
      </c>
      <c r="S644" s="149">
        <f>MAX(0,$S$14*O643*Parameter!$C$6*Parameter!$C$5*Parameter!$C$7*Parameter!$C$8*Parameter!$C$9*Parameter!$C$19*P643)</f>
        <v>8.4360744115944026</v>
      </c>
      <c r="T644" s="150" t="s">
        <v>169</v>
      </c>
      <c r="V644" s="151" t="s">
        <v>172</v>
      </c>
      <c r="W644" s="152">
        <f>(W643/365)*$C$5</f>
        <v>62759.736986301366</v>
      </c>
      <c r="X644" s="165" t="s">
        <v>173</v>
      </c>
    </row>
    <row r="645" spans="2:24">
      <c r="B645" s="164" t="s">
        <v>167</v>
      </c>
      <c r="C645" s="178">
        <v>43866</v>
      </c>
      <c r="D645" s="157">
        <f t="shared" si="105"/>
        <v>399</v>
      </c>
      <c r="E645" s="152">
        <v>1120</v>
      </c>
      <c r="F645" s="108">
        <f t="shared" si="104"/>
        <v>1.0931506849315069</v>
      </c>
      <c r="H645" s="142">
        <f t="shared" si="106"/>
        <v>43865</v>
      </c>
      <c r="I645" s="149">
        <f>MAX(0,$I$14*E644*Parameter!$C$6*Parameter!$C$5*Parameter!$C$7*Parameter!$C$8*Parameter!$C$9*Parameter!$C$19*F644)</f>
        <v>489.1500605000445</v>
      </c>
      <c r="J645" s="150" t="s">
        <v>187</v>
      </c>
      <c r="L645" s="151" t="s">
        <v>167</v>
      </c>
      <c r="M645" s="281">
        <v>43894</v>
      </c>
      <c r="N645" s="157">
        <f t="shared" si="107"/>
        <v>427</v>
      </c>
      <c r="O645" s="152">
        <v>106</v>
      </c>
      <c r="P645" s="108">
        <f t="shared" si="108"/>
        <v>1.1698630136986301</v>
      </c>
      <c r="Q645" s="11"/>
      <c r="R645" s="142">
        <f>M644</f>
        <v>43893</v>
      </c>
      <c r="S645" s="149">
        <f>MAX(0,$S$14*O644*Parameter!$C$6*Parameter!$C$5*Parameter!$C$7*Parameter!$C$8*Parameter!$C$9*Parameter!$C$19*P644)</f>
        <v>5.637282665630142</v>
      </c>
      <c r="T645" s="150" t="s">
        <v>169</v>
      </c>
      <c r="V645" s="151" t="s">
        <v>174</v>
      </c>
      <c r="W645" s="154">
        <f>D637</f>
        <v>12137</v>
      </c>
      <c r="X645" s="165" t="s">
        <v>173</v>
      </c>
    </row>
    <row r="646" spans="2:24">
      <c r="B646" s="164" t="s">
        <v>167</v>
      </c>
      <c r="C646" s="178">
        <v>43867</v>
      </c>
      <c r="D646" s="157">
        <f t="shared" si="105"/>
        <v>400</v>
      </c>
      <c r="E646" s="152">
        <v>1206</v>
      </c>
      <c r="F646" s="108">
        <f t="shared" si="104"/>
        <v>1.095890410958904</v>
      </c>
      <c r="H646" s="142">
        <f t="shared" si="106"/>
        <v>43866</v>
      </c>
      <c r="I646" s="149">
        <f>MAX(0,$I$14*E645*Parameter!$C$6*Parameter!$C$5*Parameter!$C$7*Parameter!$C$8*Parameter!$C$9*Parameter!$C$19*F645)</f>
        <v>739.19861432417792</v>
      </c>
      <c r="J646" s="150" t="s">
        <v>187</v>
      </c>
      <c r="L646" s="151" t="s">
        <v>167</v>
      </c>
      <c r="M646" s="278">
        <v>43895</v>
      </c>
      <c r="N646" s="157">
        <f t="shared" si="107"/>
        <v>428</v>
      </c>
      <c r="O646" s="152">
        <v>101</v>
      </c>
      <c r="P646" s="108">
        <f t="shared" si="108"/>
        <v>1.1726027397260275</v>
      </c>
      <c r="Q646" s="11"/>
      <c r="R646" s="142">
        <f>M645</f>
        <v>43894</v>
      </c>
      <c r="S646" s="149">
        <f>MAX(0,$S$14*O645*Parameter!$C$6*Parameter!$C$5*Parameter!$C$7*Parameter!$C$8*Parameter!$C$9*Parameter!$C$19*P645)</f>
        <v>74.869333336781551</v>
      </c>
      <c r="T646" s="150" t="s">
        <v>169</v>
      </c>
      <c r="V646" s="155" t="s">
        <v>175</v>
      </c>
      <c r="W646" s="156">
        <f>(W644-W645)/W644</f>
        <v>0.8066116815841794</v>
      </c>
      <c r="X646" s="166" t="str">
        <f>IF(W646&lt;100%,"Less than expected","More than expected")</f>
        <v>Less than expected</v>
      </c>
    </row>
    <row r="647" spans="2:24">
      <c r="B647" s="164" t="s">
        <v>167</v>
      </c>
      <c r="C647" s="178">
        <v>43868</v>
      </c>
      <c r="D647" s="157">
        <f t="shared" si="105"/>
        <v>401</v>
      </c>
      <c r="E647" s="152">
        <v>1671</v>
      </c>
      <c r="F647" s="108">
        <f t="shared" si="104"/>
        <v>1.0986301369863014</v>
      </c>
      <c r="H647" s="142">
        <f t="shared" si="106"/>
        <v>43867</v>
      </c>
      <c r="I647" s="149">
        <f>MAX(0,$I$14*E646*Parameter!$C$6*Parameter!$C$5*Parameter!$C$7*Parameter!$C$8*Parameter!$C$9*Parameter!$C$19*F646)</f>
        <v>797.95339140257636</v>
      </c>
      <c r="J647" s="150" t="s">
        <v>187</v>
      </c>
      <c r="L647" s="151" t="s">
        <v>167</v>
      </c>
      <c r="M647" s="278">
        <v>43896</v>
      </c>
      <c r="N647" s="157">
        <f t="shared" si="107"/>
        <v>429</v>
      </c>
      <c r="O647" s="152">
        <v>22</v>
      </c>
      <c r="P647" s="108">
        <f t="shared" si="108"/>
        <v>1.1753424657534246</v>
      </c>
      <c r="R647" s="142">
        <f t="shared" ref="R647:R655" si="109">M646</f>
        <v>43895</v>
      </c>
      <c r="S647" s="149">
        <f>MAX(0,$S$14*O646*Parameter!$C$6*Parameter!$C$5*Parameter!$C$7*Parameter!$C$8*Parameter!$C$9*Parameter!$C$19*P646)</f>
        <v>71.504828365569196</v>
      </c>
      <c r="T647" s="150" t="s">
        <v>169</v>
      </c>
      <c r="V647" s="153"/>
      <c r="W647" s="107"/>
      <c r="X647" s="167"/>
    </row>
    <row r="648" spans="2:24">
      <c r="B648" s="164" t="s">
        <v>167</v>
      </c>
      <c r="C648" s="178">
        <v>43869</v>
      </c>
      <c r="D648" s="157">
        <f t="shared" si="105"/>
        <v>402</v>
      </c>
      <c r="E648" s="152">
        <v>603</v>
      </c>
      <c r="F648" s="108">
        <f t="shared" si="104"/>
        <v>1.1013698630136985</v>
      </c>
      <c r="H648" s="142">
        <f t="shared" si="106"/>
        <v>43868</v>
      </c>
      <c r="I648" s="149">
        <f>MAX(0,$I$14*E647*Parameter!$C$6*Parameter!$C$5*Parameter!$C$7*Parameter!$C$8*Parameter!$C$9*Parameter!$C$19*F647)</f>
        <v>1108.3860425591124</v>
      </c>
      <c r="J648" s="150" t="s">
        <v>187</v>
      </c>
      <c r="L648" s="151" t="s">
        <v>167</v>
      </c>
      <c r="M648" s="278">
        <v>43897</v>
      </c>
      <c r="N648" s="157">
        <f t="shared" si="107"/>
        <v>430</v>
      </c>
      <c r="O648" s="152">
        <v>63</v>
      </c>
      <c r="P648" s="108">
        <f t="shared" si="108"/>
        <v>1.178082191780822</v>
      </c>
      <c r="R648" s="142">
        <f t="shared" si="109"/>
        <v>43896</v>
      </c>
      <c r="S648" s="149">
        <f>MAX(0,$S$14*O647*Parameter!$C$6*Parameter!$C$5*Parameter!$C$7*Parameter!$C$8*Parameter!$C$9*Parameter!$C$19*P647)</f>
        <v>15.611700058162349</v>
      </c>
      <c r="T648" s="150" t="s">
        <v>169</v>
      </c>
      <c r="V648" s="153"/>
      <c r="W648" s="107"/>
      <c r="X648" s="167"/>
    </row>
    <row r="649" spans="2:24">
      <c r="B649" s="164" t="s">
        <v>167</v>
      </c>
      <c r="C649" s="178">
        <v>43870</v>
      </c>
      <c r="D649" s="157">
        <f t="shared" si="105"/>
        <v>403</v>
      </c>
      <c r="E649" s="152">
        <v>1137</v>
      </c>
      <c r="F649" s="108">
        <f t="shared" si="104"/>
        <v>1.1041095890410959</v>
      </c>
      <c r="H649" s="142">
        <f t="shared" si="106"/>
        <v>43869</v>
      </c>
      <c r="I649" s="149">
        <f>MAX(0,$I$14*E648*Parameter!$C$6*Parameter!$C$5*Parameter!$C$7*Parameter!$C$8*Parameter!$C$9*Parameter!$C$19*F648)</f>
        <v>400.97157917979462</v>
      </c>
      <c r="J649" s="150" t="s">
        <v>187</v>
      </c>
      <c r="L649" s="151" t="s">
        <v>167</v>
      </c>
      <c r="M649" s="278">
        <v>43898</v>
      </c>
      <c r="N649" s="157">
        <f t="shared" si="107"/>
        <v>431</v>
      </c>
      <c r="O649" s="152">
        <v>55</v>
      </c>
      <c r="P649" s="108">
        <f t="shared" si="108"/>
        <v>1.1808219178082191</v>
      </c>
      <c r="R649" s="142">
        <f t="shared" si="109"/>
        <v>43897</v>
      </c>
      <c r="S649" s="149">
        <f>MAX(0,$S$14*O648*Parameter!$C$6*Parameter!$C$5*Parameter!$C$7*Parameter!$C$8*Parameter!$C$9*Parameter!$C$19*P648)</f>
        <v>44.810442315704385</v>
      </c>
      <c r="T649" s="150" t="s">
        <v>169</v>
      </c>
      <c r="V649" s="153"/>
      <c r="W649" s="107"/>
      <c r="X649" s="167"/>
    </row>
    <row r="650" spans="2:24">
      <c r="B650" s="164" t="s">
        <v>167</v>
      </c>
      <c r="C650" s="178">
        <v>43871</v>
      </c>
      <c r="D650" s="157">
        <f t="shared" si="105"/>
        <v>404</v>
      </c>
      <c r="E650" s="152">
        <v>1444</v>
      </c>
      <c r="F650" s="108">
        <f t="shared" si="104"/>
        <v>1.106849315068493</v>
      </c>
      <c r="H650" s="142">
        <f t="shared" si="106"/>
        <v>43870</v>
      </c>
      <c r="I650" s="149">
        <f>MAX(0,$I$14*E649*Parameter!$C$6*Parameter!$C$5*Parameter!$C$7*Parameter!$C$8*Parameter!$C$9*Parameter!$C$19*F649)</f>
        <v>757.94158670805552</v>
      </c>
      <c r="J650" s="150" t="s">
        <v>187</v>
      </c>
      <c r="L650" s="151" t="s">
        <v>167</v>
      </c>
      <c r="M650" s="278">
        <v>43899</v>
      </c>
      <c r="N650" s="157">
        <f t="shared" si="107"/>
        <v>432</v>
      </c>
      <c r="O650" s="152">
        <v>112</v>
      </c>
      <c r="P650" s="108">
        <f t="shared" si="108"/>
        <v>1.1835616438356165</v>
      </c>
      <c r="R650" s="142">
        <f t="shared" si="109"/>
        <v>43898</v>
      </c>
      <c r="S650" s="149">
        <f>MAX(0,$S$14*O649*Parameter!$C$6*Parameter!$C$5*Parameter!$C$7*Parameter!$C$8*Parameter!$C$9*Parameter!$C$19*P649)</f>
        <v>39.211204691538299</v>
      </c>
      <c r="T650" s="150" t="s">
        <v>169</v>
      </c>
      <c r="V650" s="153"/>
      <c r="W650" s="107"/>
      <c r="X650" s="167"/>
    </row>
    <row r="651" spans="2:24">
      <c r="B651" s="164" t="s">
        <v>167</v>
      </c>
      <c r="C651" s="178">
        <v>43872</v>
      </c>
      <c r="D651" s="157">
        <f t="shared" si="105"/>
        <v>405</v>
      </c>
      <c r="E651" s="152">
        <v>658</v>
      </c>
      <c r="F651" s="108">
        <f t="shared" si="104"/>
        <v>1.1095890410958904</v>
      </c>
      <c r="H651" s="142">
        <f t="shared" si="106"/>
        <v>43871</v>
      </c>
      <c r="I651" s="149">
        <f>MAX(0,$I$14*E650*Parameter!$C$6*Parameter!$C$5*Parameter!$C$7*Parameter!$C$8*Parameter!$C$9*Parameter!$C$19*F650)</f>
        <v>964.98104822319533</v>
      </c>
      <c r="J651" s="150" t="s">
        <v>187</v>
      </c>
      <c r="L651" s="151" t="s">
        <v>167</v>
      </c>
      <c r="M651" s="278">
        <v>43900</v>
      </c>
      <c r="N651" s="157">
        <f t="shared" si="107"/>
        <v>433</v>
      </c>
      <c r="O651" s="152">
        <v>51</v>
      </c>
      <c r="P651" s="108">
        <f t="shared" si="108"/>
        <v>1.1863013698630136</v>
      </c>
      <c r="R651" s="142">
        <f t="shared" si="109"/>
        <v>43899</v>
      </c>
      <c r="S651" s="149">
        <f>MAX(0,$S$14*O650*Parameter!$C$6*Parameter!$C$5*Parameter!$C$7*Parameter!$C$8*Parameter!$C$9*Parameter!$C$19*P650)</f>
        <v>80.033534182467378</v>
      </c>
      <c r="T651" s="150" t="s">
        <v>169</v>
      </c>
      <c r="V651" s="153"/>
      <c r="W651" s="107"/>
      <c r="X651" s="167"/>
    </row>
    <row r="652" spans="2:24">
      <c r="B652" s="164" t="s">
        <v>167</v>
      </c>
      <c r="C652" s="178">
        <v>43873</v>
      </c>
      <c r="D652" s="157">
        <f t="shared" si="105"/>
        <v>406</v>
      </c>
      <c r="E652" s="152">
        <v>824</v>
      </c>
      <c r="F652" s="108">
        <f t="shared" si="104"/>
        <v>1.1123287671232878</v>
      </c>
      <c r="H652" s="142">
        <f t="shared" si="106"/>
        <v>43872</v>
      </c>
      <c r="I652" s="149">
        <f>MAX(0,$I$14*E651*Parameter!$C$6*Parameter!$C$5*Parameter!$C$7*Parameter!$C$8*Parameter!$C$9*Parameter!$C$19*F651)</f>
        <v>440.80969998937104</v>
      </c>
      <c r="J652" s="150" t="s">
        <v>187</v>
      </c>
      <c r="L652" s="151" t="s">
        <v>167</v>
      </c>
      <c r="M652" s="278">
        <v>43901</v>
      </c>
      <c r="N652" s="157">
        <f t="shared" si="107"/>
        <v>434</v>
      </c>
      <c r="O652" s="152">
        <v>33</v>
      </c>
      <c r="P652" s="108">
        <f t="shared" si="108"/>
        <v>1.189041095890411</v>
      </c>
      <c r="R652" s="142">
        <f t="shared" si="109"/>
        <v>43900</v>
      </c>
      <c r="S652" s="149">
        <f>MAX(0,$S$14*O651*Parameter!$C$6*Parameter!$C$5*Parameter!$C$7*Parameter!$C$8*Parameter!$C$9*Parameter!$C$19*P651)</f>
        <v>36.528202202203758</v>
      </c>
      <c r="T652" s="150" t="s">
        <v>169</v>
      </c>
      <c r="V652" s="153"/>
      <c r="W652" s="107"/>
      <c r="X652" s="167"/>
    </row>
    <row r="653" spans="2:24">
      <c r="B653" s="164" t="s">
        <v>167</v>
      </c>
      <c r="C653" s="178">
        <v>43874</v>
      </c>
      <c r="D653" s="157">
        <f t="shared" si="105"/>
        <v>407</v>
      </c>
      <c r="E653" s="152">
        <v>1135</v>
      </c>
      <c r="F653" s="108">
        <f t="shared" si="104"/>
        <v>1.1150684931506849</v>
      </c>
      <c r="H653" s="142">
        <f t="shared" si="106"/>
        <v>43873</v>
      </c>
      <c r="I653" s="149">
        <f>MAX(0,$I$14*E652*Parameter!$C$6*Parameter!$C$5*Parameter!$C$7*Parameter!$C$8*Parameter!$C$9*Parameter!$C$19*F652)</f>
        <v>553.38001528479163</v>
      </c>
      <c r="J653" s="150" t="s">
        <v>187</v>
      </c>
      <c r="L653" s="151" t="s">
        <v>167</v>
      </c>
      <c r="M653" s="278">
        <v>43902</v>
      </c>
      <c r="N653" s="157">
        <f t="shared" si="107"/>
        <v>435</v>
      </c>
      <c r="O653" s="152">
        <v>38</v>
      </c>
      <c r="P653" s="108">
        <f t="shared" si="108"/>
        <v>1.1917808219178083</v>
      </c>
      <c r="R653" s="142">
        <f t="shared" si="109"/>
        <v>43901</v>
      </c>
      <c r="S653" s="149">
        <f>MAX(0,$S$14*O652*Parameter!$C$6*Parameter!$C$5*Parameter!$C$7*Parameter!$C$8*Parameter!$C$9*Parameter!$C$19*P652)</f>
        <v>23.690481906442162</v>
      </c>
      <c r="T653" s="150" t="s">
        <v>169</v>
      </c>
      <c r="V653" s="153"/>
      <c r="W653" s="107"/>
      <c r="X653" s="167"/>
    </row>
    <row r="654" spans="2:24">
      <c r="B654" s="164" t="s">
        <v>167</v>
      </c>
      <c r="C654" s="178">
        <v>43875</v>
      </c>
      <c r="D654" s="157">
        <f t="shared" si="105"/>
        <v>408</v>
      </c>
      <c r="E654" s="152">
        <v>623</v>
      </c>
      <c r="F654" s="108">
        <f t="shared" si="104"/>
        <v>1.1178082191780823</v>
      </c>
      <c r="H654" s="142">
        <f t="shared" si="106"/>
        <v>43874</v>
      </c>
      <c r="I654" s="149">
        <f>MAX(0,$I$14*E653*Parameter!$C$6*Parameter!$C$5*Parameter!$C$7*Parameter!$C$8*Parameter!$C$9*Parameter!$C$19*F653)</f>
        <v>764.11811648313267</v>
      </c>
      <c r="J654" s="150" t="s">
        <v>187</v>
      </c>
      <c r="L654" s="151" t="s">
        <v>167</v>
      </c>
      <c r="M654" s="278">
        <v>43903</v>
      </c>
      <c r="N654" s="157">
        <f t="shared" si="107"/>
        <v>436</v>
      </c>
      <c r="O654" s="152">
        <v>36</v>
      </c>
      <c r="P654" s="108">
        <f t="shared" si="108"/>
        <v>1.1945205479452055</v>
      </c>
      <c r="R654" s="142">
        <f t="shared" si="109"/>
        <v>43902</v>
      </c>
      <c r="S654" s="149">
        <f>MAX(0,$S$14*O653*Parameter!$C$6*Parameter!$C$5*Parameter!$C$7*Parameter!$C$8*Parameter!$C$9*Parameter!$C$19*P653)</f>
        <v>27.342805886991272</v>
      </c>
      <c r="T654" s="150" t="s">
        <v>169</v>
      </c>
      <c r="V654" s="153"/>
      <c r="W654" s="107"/>
      <c r="X654" s="167"/>
    </row>
    <row r="655" spans="2:24">
      <c r="B655" s="164" t="s">
        <v>167</v>
      </c>
      <c r="C655" s="178">
        <v>43876</v>
      </c>
      <c r="D655" s="157">
        <f t="shared" si="105"/>
        <v>409</v>
      </c>
      <c r="E655" s="152">
        <v>766</v>
      </c>
      <c r="F655" s="108">
        <f t="shared" si="104"/>
        <v>1.1205479452054794</v>
      </c>
      <c r="H655" s="142">
        <f t="shared" si="106"/>
        <v>43875</v>
      </c>
      <c r="I655" s="149">
        <f>MAX(0,$I$14*E654*Parameter!$C$6*Parameter!$C$5*Parameter!$C$7*Parameter!$C$8*Parameter!$C$9*Parameter!$C$19*F654)</f>
        <v>420.45394867386506</v>
      </c>
      <c r="J655" s="150" t="s">
        <v>187</v>
      </c>
      <c r="L655" s="151" t="s">
        <v>167</v>
      </c>
      <c r="M655" s="278">
        <v>43904</v>
      </c>
      <c r="N655" s="157">
        <f t="shared" si="107"/>
        <v>437</v>
      </c>
      <c r="O655" s="152">
        <v>9</v>
      </c>
      <c r="P655" s="108">
        <f t="shared" si="108"/>
        <v>1.1972602739726028</v>
      </c>
      <c r="R655" s="142">
        <f t="shared" si="109"/>
        <v>43903</v>
      </c>
      <c r="S655" s="149">
        <f>MAX(0,$S$14*O654*Parameter!$C$6*Parameter!$C$5*Parameter!$C$7*Parameter!$C$8*Parameter!$C$9*Parameter!$C$19*P654)</f>
        <v>25.963259600859949</v>
      </c>
      <c r="T655" s="150" t="s">
        <v>169</v>
      </c>
      <c r="V655" s="153"/>
      <c r="W655" s="107"/>
      <c r="X655" s="167"/>
    </row>
    <row r="656" spans="2:24">
      <c r="B656" s="164" t="s">
        <v>167</v>
      </c>
      <c r="C656" s="178">
        <v>43877</v>
      </c>
      <c r="D656" s="157">
        <f t="shared" si="105"/>
        <v>410</v>
      </c>
      <c r="E656" s="152">
        <v>476</v>
      </c>
      <c r="F656" s="108">
        <f t="shared" si="104"/>
        <v>1.1232876712328768</v>
      </c>
      <c r="H656" s="142">
        <f t="shared" si="106"/>
        <v>43876</v>
      </c>
      <c r="I656" s="149">
        <f>MAX(0,$I$14*E655*Parameter!$C$6*Parameter!$C$5*Parameter!$C$7*Parameter!$C$8*Parameter!$C$9*Parameter!$C$19*F655)</f>
        <v>518.22970523648166</v>
      </c>
      <c r="J656" s="150" t="s">
        <v>187</v>
      </c>
      <c r="L656" s="285" t="s">
        <v>176</v>
      </c>
      <c r="M656" s="285"/>
      <c r="N656" s="285"/>
      <c r="O656" s="286">
        <f>SUM(O643:O655)</f>
        <v>646</v>
      </c>
      <c r="P656" s="287"/>
      <c r="R656" s="142">
        <f>M655</f>
        <v>43904</v>
      </c>
      <c r="S656" s="149">
        <f>MAX(0,$S$14*O655*Parameter!$C$6*Parameter!$C$5*Parameter!$C$7*Parameter!$C$8*Parameter!$C$9*Parameter!$C$19*P655)</f>
        <v>6.5057020903530951</v>
      </c>
      <c r="T656" s="150" t="s">
        <v>169</v>
      </c>
      <c r="V656" s="153"/>
      <c r="W656" s="107"/>
      <c r="X656" s="167"/>
    </row>
    <row r="657" spans="2:24">
      <c r="B657" s="164" t="s">
        <v>167</v>
      </c>
      <c r="C657" s="178">
        <v>43878</v>
      </c>
      <c r="D657" s="157">
        <f t="shared" si="105"/>
        <v>411</v>
      </c>
      <c r="E657" s="152">
        <v>575</v>
      </c>
      <c r="F657" s="108">
        <f t="shared" si="104"/>
        <v>1.1260273972602739</v>
      </c>
      <c r="H657" s="142">
        <f t="shared" si="106"/>
        <v>43877</v>
      </c>
      <c r="I657" s="149">
        <f>MAX(0,$I$14*E656*Parameter!$C$6*Parameter!$C$5*Parameter!$C$7*Parameter!$C$8*Parameter!$C$9*Parameter!$C$19*F656)</f>
        <v>322.82044748367912</v>
      </c>
      <c r="J657" s="150" t="s">
        <v>187</v>
      </c>
      <c r="L657" s="285"/>
      <c r="M657" s="285"/>
      <c r="N657" s="285"/>
      <c r="O657" s="286"/>
      <c r="P657" s="287"/>
      <c r="R657" s="144" t="s">
        <v>177</v>
      </c>
      <c r="S657" s="238">
        <f>SUM(S644:S656)</f>
        <v>460.14485171429794</v>
      </c>
      <c r="T657" s="150" t="s">
        <v>169</v>
      </c>
      <c r="V657" s="153"/>
      <c r="W657" s="107"/>
      <c r="X657" s="167"/>
    </row>
    <row r="658" spans="2:24">
      <c r="B658" s="164" t="s">
        <v>167</v>
      </c>
      <c r="C658" s="178">
        <v>43879</v>
      </c>
      <c r="D658" s="157">
        <f t="shared" si="105"/>
        <v>412</v>
      </c>
      <c r="E658" s="152">
        <v>31</v>
      </c>
      <c r="F658" s="108">
        <f t="shared" si="104"/>
        <v>1.1287671232876713</v>
      </c>
      <c r="H658" s="142">
        <f t="shared" si="106"/>
        <v>43878</v>
      </c>
      <c r="I658" s="149">
        <f>MAX(0,$I$14*E657*Parameter!$C$6*Parameter!$C$5*Parameter!$C$7*Parameter!$C$8*Parameter!$C$9*Parameter!$C$19*F657)</f>
        <v>390.91280104314654</v>
      </c>
      <c r="J658" s="150" t="s">
        <v>187</v>
      </c>
      <c r="V658" s="153"/>
      <c r="W658" s="107"/>
      <c r="X658" s="167"/>
    </row>
    <row r="659" spans="2:24">
      <c r="B659" s="164" t="s">
        <v>167</v>
      </c>
      <c r="C659" s="178">
        <v>43880</v>
      </c>
      <c r="D659" s="157">
        <f t="shared" si="105"/>
        <v>413</v>
      </c>
      <c r="E659" s="152">
        <v>126</v>
      </c>
      <c r="F659" s="108">
        <f t="shared" si="104"/>
        <v>1.1315068493150684</v>
      </c>
      <c r="H659" s="142">
        <f t="shared" si="106"/>
        <v>43879</v>
      </c>
      <c r="I659" s="149">
        <f>MAX(0,$I$14*E658*Parameter!$C$6*Parameter!$C$5*Parameter!$C$7*Parameter!$C$8*Parameter!$C$9*Parameter!$C$19*F658)</f>
        <v>21.126576938212494</v>
      </c>
      <c r="J659" s="150" t="s">
        <v>187</v>
      </c>
      <c r="V659" s="153"/>
      <c r="W659" s="107"/>
      <c r="X659" s="167"/>
    </row>
    <row r="660" spans="2:24">
      <c r="B660" s="164" t="s">
        <v>167</v>
      </c>
      <c r="C660" s="178">
        <v>43881</v>
      </c>
      <c r="D660" s="157">
        <f t="shared" si="105"/>
        <v>414</v>
      </c>
      <c r="E660" s="152">
        <v>932</v>
      </c>
      <c r="F660" s="108">
        <f t="shared" si="104"/>
        <v>1.1342465753424658</v>
      </c>
      <c r="H660" s="142">
        <f t="shared" si="106"/>
        <v>43880</v>
      </c>
      <c r="I660" s="149">
        <f>MAX(0,$I$14*E659*Parameter!$C$6*Parameter!$C$5*Parameter!$C$7*Parameter!$C$8*Parameter!$C$9*Parameter!$C$19*F659)</f>
        <v>86.077733378539108</v>
      </c>
      <c r="J660" s="150" t="s">
        <v>187</v>
      </c>
      <c r="V660" s="153"/>
      <c r="W660" s="107"/>
      <c r="X660" s="167"/>
    </row>
    <row r="661" spans="2:24">
      <c r="B661" s="164" t="s">
        <v>167</v>
      </c>
      <c r="C661" s="178">
        <v>43882</v>
      </c>
      <c r="D661" s="157">
        <f t="shared" si="105"/>
        <v>415</v>
      </c>
      <c r="E661" s="152">
        <v>247</v>
      </c>
      <c r="F661" s="108">
        <f t="shared" si="104"/>
        <v>1.1369863013698631</v>
      </c>
      <c r="H661" s="142">
        <f t="shared" si="106"/>
        <v>43881</v>
      </c>
      <c r="I661" s="149">
        <f>MAX(0,$I$14*E660*Parameter!$C$6*Parameter!$C$5*Parameter!$C$7*Parameter!$C$8*Parameter!$C$9*Parameter!$C$19*F660)</f>
        <v>638.24361560095633</v>
      </c>
      <c r="J661" s="150" t="s">
        <v>187</v>
      </c>
      <c r="V661" s="153"/>
      <c r="W661" s="107"/>
      <c r="X661" s="167"/>
    </row>
    <row r="662" spans="2:24">
      <c r="B662" s="164" t="s">
        <v>167</v>
      </c>
      <c r="C662" s="178">
        <v>43884</v>
      </c>
      <c r="D662" s="157">
        <f t="shared" si="105"/>
        <v>417</v>
      </c>
      <c r="E662" s="152">
        <v>759</v>
      </c>
      <c r="F662" s="108">
        <f t="shared" si="104"/>
        <v>1.1424657534246576</v>
      </c>
      <c r="H662" s="142">
        <f t="shared" si="106"/>
        <v>43882</v>
      </c>
      <c r="I662" s="149">
        <f>MAX(0,$I$14*E661*Parameter!$C$6*Parameter!$C$5*Parameter!$C$7*Parameter!$C$8*Parameter!$C$9*Parameter!$C$19*F661)</f>
        <v>169.55682501185967</v>
      </c>
      <c r="J662" s="150" t="s">
        <v>187</v>
      </c>
      <c r="V662" s="153"/>
      <c r="W662" s="107"/>
      <c r="X662" s="167"/>
    </row>
    <row r="663" spans="2:24">
      <c r="B663" s="164" t="s">
        <v>167</v>
      </c>
      <c r="C663" s="178">
        <v>43885</v>
      </c>
      <c r="D663" s="157">
        <f t="shared" si="105"/>
        <v>418</v>
      </c>
      <c r="E663" s="152">
        <v>1476</v>
      </c>
      <c r="F663" s="108">
        <f t="shared" si="104"/>
        <v>1.1452054794520548</v>
      </c>
      <c r="H663" s="142">
        <f t="shared" si="106"/>
        <v>43884</v>
      </c>
      <c r="I663" s="149">
        <f>MAX(0,$I$14*E662*Parameter!$C$6*Parameter!$C$5*Parameter!$C$7*Parameter!$C$8*Parameter!$C$9*Parameter!$C$19*F662)</f>
        <v>523.53781558683602</v>
      </c>
      <c r="J663" s="150" t="s">
        <v>187</v>
      </c>
      <c r="V663" s="153"/>
      <c r="W663" s="107"/>
      <c r="X663" s="167"/>
    </row>
    <row r="664" spans="2:24">
      <c r="B664" s="164" t="s">
        <v>167</v>
      </c>
      <c r="C664" s="178">
        <v>43889</v>
      </c>
      <c r="D664" s="157">
        <f t="shared" si="105"/>
        <v>422</v>
      </c>
      <c r="E664" s="152">
        <v>548</v>
      </c>
      <c r="F664" s="108">
        <f t="shared" si="104"/>
        <v>1.1561643835616437</v>
      </c>
      <c r="H664" s="142">
        <f t="shared" ref="H664:H665" si="110">C663</f>
        <v>43885</v>
      </c>
      <c r="I664" s="149">
        <f>MAX(0,$I$14*E663*Parameter!$C$6*Parameter!$C$5*Parameter!$C$7*Parameter!$C$8*Parameter!$C$9*Parameter!$C$19*F663)</f>
        <v>1020.5466583475639</v>
      </c>
      <c r="J664" s="150" t="s">
        <v>187</v>
      </c>
      <c r="V664" s="153"/>
      <c r="W664" s="107"/>
      <c r="X664" s="167"/>
    </row>
    <row r="665" spans="2:24">
      <c r="B665" s="301" t="s">
        <v>176</v>
      </c>
      <c r="C665" s="294"/>
      <c r="D665" s="295"/>
      <c r="E665" s="299">
        <f>SUM(E643:E664)</f>
        <v>17354</v>
      </c>
      <c r="F665" s="291"/>
      <c r="H665" s="142">
        <f t="shared" si="110"/>
        <v>43889</v>
      </c>
      <c r="I665" s="149">
        <f>MAX(0,$I$14*E664*Parameter!$C$6*Parameter!$C$5*Parameter!$C$7*Parameter!$C$8*Parameter!$C$9*Parameter!$C$19*F664)</f>
        <v>382.52800473091673</v>
      </c>
      <c r="J665" s="150" t="s">
        <v>187</v>
      </c>
      <c r="X665" s="160"/>
    </row>
    <row r="666" spans="2:24" ht="15.75" thickBot="1">
      <c r="B666" s="302"/>
      <c r="C666" s="303"/>
      <c r="D666" s="304"/>
      <c r="E666" s="305"/>
      <c r="F666" s="306"/>
      <c r="G666" s="168"/>
      <c r="H666" s="169" t="s">
        <v>177</v>
      </c>
      <c r="I666" s="170">
        <f>SUM(I644:I665)</f>
        <v>11677.723673258144</v>
      </c>
      <c r="J666" s="171" t="s">
        <v>169</v>
      </c>
      <c r="K666" s="172"/>
      <c r="L666" s="172"/>
      <c r="M666" s="172"/>
      <c r="N666" s="172"/>
      <c r="O666" s="172"/>
      <c r="P666" s="172"/>
      <c r="Q666" s="172"/>
      <c r="R666" s="172"/>
      <c r="S666" s="172"/>
      <c r="T666" s="172"/>
      <c r="U666" s="172"/>
      <c r="V666" s="172"/>
      <c r="W666" s="172"/>
      <c r="X666" s="173"/>
    </row>
    <row r="667" spans="2:24" ht="15.75" thickBot="1"/>
    <row r="668" spans="2:24" ht="24" thickBot="1">
      <c r="B668" s="174" t="s">
        <v>53</v>
      </c>
      <c r="C668" s="158" t="s">
        <v>146</v>
      </c>
      <c r="D668" s="175">
        <f>I670+S670</f>
        <v>12126</v>
      </c>
      <c r="E668" s="176" t="s">
        <v>147</v>
      </c>
      <c r="F668" s="158" t="str">
        <f>X677</f>
        <v>Less than expected</v>
      </c>
      <c r="G668" s="177"/>
      <c r="H668" s="177"/>
      <c r="I668" s="175">
        <f>E701+O699</f>
        <v>18000</v>
      </c>
      <c r="J668" s="177" t="s">
        <v>148</v>
      </c>
      <c r="K668" s="177"/>
      <c r="L668" s="177"/>
      <c r="M668" s="186">
        <v>0</v>
      </c>
      <c r="N668" s="177" t="s">
        <v>149</v>
      </c>
      <c r="O668" s="177"/>
      <c r="P668" s="177"/>
      <c r="Q668" s="177"/>
      <c r="R668" s="177"/>
      <c r="S668" s="175">
        <f>I668-M668</f>
        <v>18000</v>
      </c>
      <c r="T668" s="177" t="s">
        <v>150</v>
      </c>
      <c r="U668" s="177"/>
      <c r="V668" s="177"/>
      <c r="W668" s="242">
        <f>S668*'MR Reference'!$C$79</f>
        <v>16560</v>
      </c>
      <c r="X668" s="241" t="s">
        <v>151</v>
      </c>
    </row>
    <row r="669" spans="2:24" ht="19.5" thickBot="1">
      <c r="B669" s="159"/>
      <c r="C669" s="14"/>
      <c r="D669" s="14"/>
      <c r="E669" s="15"/>
      <c r="F669" s="16"/>
      <c r="G669" s="14"/>
      <c r="X669" s="160"/>
    </row>
    <row r="670" spans="2:24" ht="24" thickBot="1">
      <c r="B670" s="67" t="s">
        <v>264</v>
      </c>
      <c r="C670" s="237" t="s">
        <v>153</v>
      </c>
      <c r="D670" s="69"/>
      <c r="E670" s="70"/>
      <c r="F670" s="68"/>
      <c r="G670" s="71"/>
      <c r="H670" s="68" t="s">
        <v>146</v>
      </c>
      <c r="I670" s="141">
        <f>ROUNDDOWN(I702,0)</f>
        <v>11394</v>
      </c>
      <c r="J670" s="72" t="s">
        <v>147</v>
      </c>
      <c r="L670" s="67" t="s">
        <v>265</v>
      </c>
      <c r="M670" s="237" t="s">
        <v>155</v>
      </c>
      <c r="N670" s="69"/>
      <c r="O670" s="70"/>
      <c r="P670" s="239"/>
      <c r="Q670" s="71"/>
      <c r="R670" s="68" t="s">
        <v>146</v>
      </c>
      <c r="S670" s="141">
        <f>ROUNDDOWN(S700,0)</f>
        <v>732</v>
      </c>
      <c r="T670" s="72" t="s">
        <v>147</v>
      </c>
      <c r="V670" s="288" t="s">
        <v>156</v>
      </c>
      <c r="W670" s="289"/>
      <c r="X670" s="290"/>
    </row>
    <row r="671" spans="2:24" ht="18.75">
      <c r="B671" s="159"/>
      <c r="C671" s="14"/>
      <c r="D671" s="14"/>
      <c r="E671" s="15"/>
      <c r="F671" s="16"/>
      <c r="G671" s="14"/>
      <c r="L671" s="11"/>
      <c r="M671" s="14"/>
      <c r="N671" s="14"/>
      <c r="O671" s="15"/>
      <c r="P671" s="16"/>
      <c r="Q671" s="14"/>
      <c r="X671" s="160"/>
    </row>
    <row r="672" spans="2:24" ht="18.75">
      <c r="B672" s="161" t="s">
        <v>157</v>
      </c>
      <c r="C672" s="14"/>
      <c r="D672" s="14"/>
      <c r="E672" s="15"/>
      <c r="F672" s="16"/>
      <c r="G672" s="14"/>
      <c r="H672" s="17" t="s">
        <v>158</v>
      </c>
      <c r="L672" s="17" t="s">
        <v>157</v>
      </c>
      <c r="M672" s="14"/>
      <c r="N672" s="14"/>
      <c r="O672" s="15"/>
      <c r="P672" s="16"/>
      <c r="Q672" s="14"/>
      <c r="R672" s="17" t="s">
        <v>158</v>
      </c>
      <c r="V672" s="17" t="s">
        <v>156</v>
      </c>
      <c r="X672" s="160"/>
    </row>
    <row r="673" spans="2:24" ht="23.25">
      <c r="B673" s="162" t="s">
        <v>266</v>
      </c>
      <c r="C673" s="146"/>
      <c r="D673" s="144" t="s">
        <v>160</v>
      </c>
      <c r="E673" s="147" t="s">
        <v>267</v>
      </c>
      <c r="F673" s="144" t="s">
        <v>162</v>
      </c>
      <c r="G673" s="18"/>
      <c r="H673" s="145" t="s">
        <v>264</v>
      </c>
      <c r="I673" s="144" t="s">
        <v>163</v>
      </c>
      <c r="J673" s="148" t="s">
        <v>164</v>
      </c>
      <c r="L673" s="143" t="s">
        <v>268</v>
      </c>
      <c r="M673" s="146"/>
      <c r="N673" s="144" t="s">
        <v>160</v>
      </c>
      <c r="O673" s="147" t="s">
        <v>161</v>
      </c>
      <c r="P673" s="144" t="s">
        <v>162</v>
      </c>
      <c r="Q673" s="18"/>
      <c r="R673" s="145" t="s">
        <v>265</v>
      </c>
      <c r="S673" s="144" t="s">
        <v>163</v>
      </c>
      <c r="T673" s="148" t="s">
        <v>164</v>
      </c>
      <c r="V673" s="143" t="s">
        <v>53</v>
      </c>
      <c r="W673" s="148" t="s">
        <v>166</v>
      </c>
      <c r="X673" s="163" t="s">
        <v>164</v>
      </c>
    </row>
    <row r="674" spans="2:24">
      <c r="B674" s="164" t="s">
        <v>167</v>
      </c>
      <c r="C674" s="178">
        <v>43863</v>
      </c>
      <c r="D674" s="157">
        <f>(C674+(365*2))-$C$3</f>
        <v>396</v>
      </c>
      <c r="E674" s="152">
        <v>1418</v>
      </c>
      <c r="F674" s="108">
        <f t="shared" ref="F674:F700" si="111">MIN($C$5/365, (D674/365))</f>
        <v>1.0849315068493151</v>
      </c>
      <c r="H674" s="144" t="s">
        <v>168</v>
      </c>
      <c r="I674" s="147">
        <f>Parameter!$C$18*(Parameter!$C$17/Parameter!$C$4-1)</f>
        <v>1.9310126823253633</v>
      </c>
      <c r="J674" s="144" t="s">
        <v>169</v>
      </c>
      <c r="L674" s="151" t="s">
        <v>167</v>
      </c>
      <c r="M674" s="277">
        <v>43893</v>
      </c>
      <c r="N674" s="157">
        <f>(M674+(365*2))-$C$3</f>
        <v>426</v>
      </c>
      <c r="O674" s="152">
        <v>12</v>
      </c>
      <c r="P674" s="108">
        <f>MIN($C$5/365, (N674/365))</f>
        <v>1.167123287671233</v>
      </c>
      <c r="Q674" s="11"/>
      <c r="R674" s="144" t="s">
        <v>168</v>
      </c>
      <c r="S674" s="147">
        <f>Parameter!$C$18*(Parameter!$C$17/Parameter!$C$4-1)</f>
        <v>1.9310126823253633</v>
      </c>
      <c r="T674" s="144" t="s">
        <v>169</v>
      </c>
      <c r="V674" s="151" t="s">
        <v>170</v>
      </c>
      <c r="W674" s="152">
        <v>44394</v>
      </c>
      <c r="X674" s="165" t="s">
        <v>171</v>
      </c>
    </row>
    <row r="675" spans="2:24">
      <c r="B675" s="164" t="s">
        <v>167</v>
      </c>
      <c r="C675" s="178">
        <v>43864</v>
      </c>
      <c r="D675" s="157">
        <f t="shared" ref="D675:D700" si="112">(C675+(365*2))-$C$3</f>
        <v>397</v>
      </c>
      <c r="E675" s="152">
        <v>2037</v>
      </c>
      <c r="F675" s="108">
        <f t="shared" si="111"/>
        <v>1.0876712328767124</v>
      </c>
      <c r="H675" s="142">
        <f t="shared" ref="H675:H700" si="113">C674</f>
        <v>43863</v>
      </c>
      <c r="I675" s="149">
        <f>MAX(0,$I$14*E674*Parameter!$C$6*Parameter!$C$5*Parameter!$C$7*Parameter!$C$8*Parameter!$C$9*Parameter!$C$19*F674)</f>
        <v>928.84156709681986</v>
      </c>
      <c r="J675" s="150" t="s">
        <v>187</v>
      </c>
      <c r="L675" s="151" t="s">
        <v>167</v>
      </c>
      <c r="M675" s="281">
        <v>43896</v>
      </c>
      <c r="N675" s="157">
        <f t="shared" ref="N675:N698" si="114">(M675+(365*2))-$C$3</f>
        <v>429</v>
      </c>
      <c r="O675" s="152">
        <v>8</v>
      </c>
      <c r="P675" s="108">
        <f t="shared" ref="P675:P698" si="115">MIN($C$5/365, (N675/365))</f>
        <v>1.1753424657534246</v>
      </c>
      <c r="Q675" s="11"/>
      <c r="R675" s="142">
        <f>M674</f>
        <v>43893</v>
      </c>
      <c r="S675" s="149">
        <f>MAX(0,$S$14*O674*Parameter!$C$6*Parameter!$C$5*Parameter!$C$7*Parameter!$C$8*Parameter!$C$9*Parameter!$C$19*P674)</f>
        <v>8.4559239984452148</v>
      </c>
      <c r="T675" s="150" t="s">
        <v>169</v>
      </c>
      <c r="V675" s="151" t="s">
        <v>172</v>
      </c>
      <c r="W675" s="152">
        <f>(W674/365)*$C$5</f>
        <v>62759.736986301366</v>
      </c>
      <c r="X675" s="165" t="s">
        <v>173</v>
      </c>
    </row>
    <row r="676" spans="2:24">
      <c r="B676" s="164" t="s">
        <v>167</v>
      </c>
      <c r="C676" s="178">
        <v>43865</v>
      </c>
      <c r="D676" s="157">
        <f t="shared" si="112"/>
        <v>398</v>
      </c>
      <c r="E676" s="152">
        <v>1024</v>
      </c>
      <c r="F676" s="108">
        <f t="shared" si="111"/>
        <v>1.0904109589041096</v>
      </c>
      <c r="H676" s="142">
        <f t="shared" si="113"/>
        <v>43864</v>
      </c>
      <c r="I676" s="149">
        <f>MAX(0,$I$14*E675*Parameter!$C$6*Parameter!$C$5*Parameter!$C$7*Parameter!$C$8*Parameter!$C$9*Parameter!$C$19*F675)</f>
        <v>1337.6785450662485</v>
      </c>
      <c r="J676" s="150" t="s">
        <v>187</v>
      </c>
      <c r="L676" s="151" t="s">
        <v>167</v>
      </c>
      <c r="M676" s="281">
        <v>43897</v>
      </c>
      <c r="N676" s="157">
        <f t="shared" si="114"/>
        <v>430</v>
      </c>
      <c r="O676" s="152">
        <v>13</v>
      </c>
      <c r="P676" s="108">
        <f t="shared" si="115"/>
        <v>1.178082191780822</v>
      </c>
      <c r="Q676" s="11"/>
      <c r="R676" s="142">
        <f>M675</f>
        <v>43896</v>
      </c>
      <c r="S676" s="149">
        <f>MAX(0,$S$14*O675*Parameter!$C$6*Parameter!$C$5*Parameter!$C$7*Parameter!$C$8*Parameter!$C$9*Parameter!$C$19*P675)</f>
        <v>5.6769818393317619</v>
      </c>
      <c r="T676" s="150" t="s">
        <v>169</v>
      </c>
      <c r="V676" s="151" t="s">
        <v>174</v>
      </c>
      <c r="W676" s="154">
        <f>D668</f>
        <v>12126</v>
      </c>
      <c r="X676" s="165" t="s">
        <v>173</v>
      </c>
    </row>
    <row r="677" spans="2:24">
      <c r="B677" s="164" t="s">
        <v>167</v>
      </c>
      <c r="C677" s="178">
        <v>43866</v>
      </c>
      <c r="D677" s="157">
        <f t="shared" si="112"/>
        <v>399</v>
      </c>
      <c r="E677" s="152">
        <v>1418</v>
      </c>
      <c r="F677" s="108">
        <f t="shared" si="111"/>
        <v>1.0931506849315069</v>
      </c>
      <c r="H677" s="142">
        <f t="shared" si="113"/>
        <v>43865</v>
      </c>
      <c r="I677" s="149">
        <f>MAX(0,$I$14*E676*Parameter!$C$6*Parameter!$C$5*Parameter!$C$7*Parameter!$C$8*Parameter!$C$9*Parameter!$C$19*F676)</f>
        <v>674.14490168512191</v>
      </c>
      <c r="J677" s="150" t="s">
        <v>187</v>
      </c>
      <c r="L677" s="151" t="s">
        <v>167</v>
      </c>
      <c r="M677" s="278">
        <v>43900</v>
      </c>
      <c r="N677" s="157">
        <f t="shared" si="114"/>
        <v>433</v>
      </c>
      <c r="O677" s="152">
        <v>42</v>
      </c>
      <c r="P677" s="108">
        <f t="shared" si="115"/>
        <v>1.1863013698630136</v>
      </c>
      <c r="Q677" s="11"/>
      <c r="R677" s="142">
        <f>M676</f>
        <v>43897</v>
      </c>
      <c r="S677" s="149">
        <f>MAX(0,$S$14*O676*Parameter!$C$6*Parameter!$C$5*Parameter!$C$7*Parameter!$C$8*Parameter!$C$9*Parameter!$C$19*P676)</f>
        <v>9.2465992080024915</v>
      </c>
      <c r="T677" s="150" t="s">
        <v>169</v>
      </c>
      <c r="V677" s="155" t="s">
        <v>175</v>
      </c>
      <c r="W677" s="156">
        <f>(W675-W676)/W675</f>
        <v>0.80678695319187277</v>
      </c>
      <c r="X677" s="166" t="str">
        <f>IF(W677&lt;100%,"Less than expected","More than expected")</f>
        <v>Less than expected</v>
      </c>
    </row>
    <row r="678" spans="2:24">
      <c r="B678" s="164" t="s">
        <v>167</v>
      </c>
      <c r="C678" s="178">
        <v>43867</v>
      </c>
      <c r="D678" s="157">
        <f t="shared" si="112"/>
        <v>400</v>
      </c>
      <c r="E678" s="152">
        <v>729</v>
      </c>
      <c r="F678" s="108">
        <f t="shared" si="111"/>
        <v>1.095890410958904</v>
      </c>
      <c r="H678" s="142">
        <f t="shared" si="113"/>
        <v>43866</v>
      </c>
      <c r="I678" s="149">
        <f>MAX(0,$I$14*E677*Parameter!$C$6*Parameter!$C$5*Parameter!$C$7*Parameter!$C$8*Parameter!$C$9*Parameter!$C$19*F677)</f>
        <v>935.87824563543222</v>
      </c>
      <c r="J678" s="150" t="s">
        <v>187</v>
      </c>
      <c r="L678" s="151" t="s">
        <v>167</v>
      </c>
      <c r="M678" s="278">
        <v>43901</v>
      </c>
      <c r="N678" s="157">
        <f t="shared" si="114"/>
        <v>434</v>
      </c>
      <c r="O678" s="152">
        <v>71</v>
      </c>
      <c r="P678" s="108">
        <f t="shared" si="115"/>
        <v>1.189041095890411</v>
      </c>
      <c r="R678" s="142">
        <f t="shared" ref="R678:R689" si="116">M677</f>
        <v>43900</v>
      </c>
      <c r="S678" s="149">
        <f>MAX(0,$S$14*O677*Parameter!$C$6*Parameter!$C$5*Parameter!$C$7*Parameter!$C$8*Parameter!$C$9*Parameter!$C$19*P677)</f>
        <v>30.082048872403099</v>
      </c>
      <c r="T678" s="150" t="s">
        <v>169</v>
      </c>
      <c r="V678" s="153"/>
      <c r="W678" s="107"/>
      <c r="X678" s="167"/>
    </row>
    <row r="679" spans="2:24">
      <c r="B679" s="164" t="s">
        <v>167</v>
      </c>
      <c r="C679" s="178">
        <v>43868</v>
      </c>
      <c r="D679" s="157">
        <f t="shared" si="112"/>
        <v>401</v>
      </c>
      <c r="E679" s="152">
        <v>1254</v>
      </c>
      <c r="F679" s="108">
        <f t="shared" si="111"/>
        <v>1.0986301369863014</v>
      </c>
      <c r="H679" s="142">
        <f t="shared" si="113"/>
        <v>43867</v>
      </c>
      <c r="I679" s="149">
        <f>MAX(0,$I$14*E678*Parameter!$C$6*Parameter!$C$5*Parameter!$C$7*Parameter!$C$8*Parameter!$C$9*Parameter!$C$19*F678)</f>
        <v>482.34496047469179</v>
      </c>
      <c r="J679" s="150" t="s">
        <v>187</v>
      </c>
      <c r="L679" s="151" t="s">
        <v>167</v>
      </c>
      <c r="M679" s="278">
        <v>43902</v>
      </c>
      <c r="N679" s="157">
        <f t="shared" si="114"/>
        <v>435</v>
      </c>
      <c r="O679" s="152">
        <v>56</v>
      </c>
      <c r="P679" s="108">
        <f t="shared" si="115"/>
        <v>1.1917808219178083</v>
      </c>
      <c r="R679" s="142">
        <f t="shared" si="116"/>
        <v>43901</v>
      </c>
      <c r="S679" s="149">
        <f>MAX(0,$S$14*O678*Parameter!$C$6*Parameter!$C$5*Parameter!$C$7*Parameter!$C$8*Parameter!$C$9*Parameter!$C$19*P678)</f>
        <v>50.970430768405869</v>
      </c>
      <c r="T679" s="150" t="s">
        <v>169</v>
      </c>
      <c r="V679" s="153"/>
      <c r="W679" s="107"/>
      <c r="X679" s="167"/>
    </row>
    <row r="680" spans="2:24">
      <c r="B680" s="164" t="s">
        <v>167</v>
      </c>
      <c r="C680" s="178">
        <v>43869</v>
      </c>
      <c r="D680" s="157">
        <f t="shared" si="112"/>
        <v>402</v>
      </c>
      <c r="E680" s="152">
        <v>1084</v>
      </c>
      <c r="F680" s="108">
        <f t="shared" si="111"/>
        <v>1.1013698630136985</v>
      </c>
      <c r="H680" s="142">
        <f t="shared" si="113"/>
        <v>43868</v>
      </c>
      <c r="I680" s="149">
        <f>MAX(0,$I$14*E679*Parameter!$C$6*Parameter!$C$5*Parameter!$C$7*Parameter!$C$8*Parameter!$C$9*Parameter!$C$19*F679)</f>
        <v>831.78701218978279</v>
      </c>
      <c r="J680" s="150" t="s">
        <v>187</v>
      </c>
      <c r="L680" s="151" t="s">
        <v>167</v>
      </c>
      <c r="M680" s="278">
        <v>43903</v>
      </c>
      <c r="N680" s="157">
        <f t="shared" si="114"/>
        <v>436</v>
      </c>
      <c r="O680" s="152">
        <v>88</v>
      </c>
      <c r="P680" s="108">
        <f t="shared" si="115"/>
        <v>1.1945205479452055</v>
      </c>
      <c r="R680" s="142">
        <f t="shared" si="116"/>
        <v>43902</v>
      </c>
      <c r="S680" s="149">
        <f>MAX(0,$S$14*O679*Parameter!$C$6*Parameter!$C$5*Parameter!$C$7*Parameter!$C$8*Parameter!$C$9*Parameter!$C$19*P679)</f>
        <v>40.294661307145041</v>
      </c>
      <c r="T680" s="150" t="s">
        <v>169</v>
      </c>
      <c r="V680" s="153"/>
      <c r="W680" s="107"/>
      <c r="X680" s="167"/>
    </row>
    <row r="681" spans="2:24">
      <c r="B681" s="164" t="s">
        <v>167</v>
      </c>
      <c r="C681" s="178">
        <v>43870</v>
      </c>
      <c r="D681" s="157">
        <f t="shared" si="112"/>
        <v>403</v>
      </c>
      <c r="E681" s="152">
        <v>842</v>
      </c>
      <c r="F681" s="108">
        <f t="shared" si="111"/>
        <v>1.1041095890410959</v>
      </c>
      <c r="H681" s="142">
        <f t="shared" si="113"/>
        <v>43869</v>
      </c>
      <c r="I681" s="149">
        <f>MAX(0,$I$14*E680*Parameter!$C$6*Parameter!$C$5*Parameter!$C$7*Parameter!$C$8*Parameter!$C$9*Parameter!$C$19*F680)</f>
        <v>720.81789690032736</v>
      </c>
      <c r="J681" s="150" t="s">
        <v>187</v>
      </c>
      <c r="L681" s="151" t="s">
        <v>167</v>
      </c>
      <c r="M681" s="278">
        <v>43904</v>
      </c>
      <c r="N681" s="157">
        <f t="shared" si="114"/>
        <v>437</v>
      </c>
      <c r="O681" s="152">
        <v>5</v>
      </c>
      <c r="P681" s="108">
        <f t="shared" si="115"/>
        <v>1.1972602739726028</v>
      </c>
      <c r="R681" s="142">
        <f t="shared" si="116"/>
        <v>43903</v>
      </c>
      <c r="S681" s="149">
        <f>MAX(0,$S$14*O680*Parameter!$C$6*Parameter!$C$5*Parameter!$C$7*Parameter!$C$8*Parameter!$C$9*Parameter!$C$19*P680)</f>
        <v>63.465745690990993</v>
      </c>
      <c r="T681" s="150" t="s">
        <v>169</v>
      </c>
      <c r="V681" s="153"/>
      <c r="W681" s="107"/>
      <c r="X681" s="167"/>
    </row>
    <row r="682" spans="2:24">
      <c r="B682" s="164" t="s">
        <v>167</v>
      </c>
      <c r="C682" s="178">
        <v>43871</v>
      </c>
      <c r="D682" s="157">
        <f t="shared" si="112"/>
        <v>404</v>
      </c>
      <c r="E682" s="152">
        <v>233</v>
      </c>
      <c r="F682" s="108">
        <f t="shared" si="111"/>
        <v>1.106849315068493</v>
      </c>
      <c r="H682" s="142">
        <f t="shared" si="113"/>
        <v>43870</v>
      </c>
      <c r="I682" s="149">
        <f>MAX(0,$I$14*E681*Parameter!$C$6*Parameter!$C$5*Parameter!$C$7*Parameter!$C$8*Parameter!$C$9*Parameter!$C$19*F681)</f>
        <v>561.2900756448397</v>
      </c>
      <c r="J682" s="150" t="s">
        <v>187</v>
      </c>
      <c r="L682" s="151" t="s">
        <v>167</v>
      </c>
      <c r="M682" s="278">
        <v>43905</v>
      </c>
      <c r="N682" s="157">
        <f t="shared" si="114"/>
        <v>438</v>
      </c>
      <c r="O682" s="152">
        <v>124</v>
      </c>
      <c r="P682" s="108">
        <f t="shared" si="115"/>
        <v>1.2</v>
      </c>
      <c r="R682" s="142">
        <f t="shared" si="116"/>
        <v>43904</v>
      </c>
      <c r="S682" s="149">
        <f>MAX(0,$S$14*O681*Parameter!$C$6*Parameter!$C$5*Parameter!$C$7*Parameter!$C$8*Parameter!$C$9*Parameter!$C$19*P681)</f>
        <v>3.6142789390850534</v>
      </c>
      <c r="T682" s="150" t="s">
        <v>169</v>
      </c>
      <c r="V682" s="153"/>
      <c r="W682" s="107"/>
      <c r="X682" s="167"/>
    </row>
    <row r="683" spans="2:24">
      <c r="B683" s="164" t="s">
        <v>167</v>
      </c>
      <c r="C683" s="178">
        <v>43872</v>
      </c>
      <c r="D683" s="157">
        <f t="shared" si="112"/>
        <v>405</v>
      </c>
      <c r="E683" s="152">
        <v>1125</v>
      </c>
      <c r="F683" s="108">
        <f t="shared" si="111"/>
        <v>1.1095890410958904</v>
      </c>
      <c r="H683" s="142">
        <f t="shared" si="113"/>
        <v>43871</v>
      </c>
      <c r="I683" s="149">
        <f>MAX(0,$I$14*E682*Parameter!$C$6*Parameter!$C$5*Parameter!$C$7*Parameter!$C$8*Parameter!$C$9*Parameter!$C$19*F682)</f>
        <v>155.70677578670671</v>
      </c>
      <c r="J683" s="150" t="s">
        <v>187</v>
      </c>
      <c r="L683" s="151" t="s">
        <v>167</v>
      </c>
      <c r="M683" s="278">
        <v>43906</v>
      </c>
      <c r="N683" s="157">
        <f t="shared" si="114"/>
        <v>439</v>
      </c>
      <c r="O683" s="152">
        <v>14</v>
      </c>
      <c r="P683" s="108">
        <f t="shared" si="115"/>
        <v>1.2027397260273973</v>
      </c>
      <c r="R683" s="142">
        <f t="shared" si="116"/>
        <v>43905</v>
      </c>
      <c r="S683" s="149">
        <f>MAX(0,$S$14*O682*Parameter!$C$6*Parameter!$C$5*Parameter!$C$7*Parameter!$C$8*Parameter!$C$9*Parameter!$C$19*P682)</f>
        <v>89.839230086767699</v>
      </c>
      <c r="T683" s="150" t="s">
        <v>169</v>
      </c>
      <c r="V683" s="153"/>
      <c r="W683" s="107"/>
      <c r="X683" s="167"/>
    </row>
    <row r="684" spans="2:24">
      <c r="B684" s="164" t="s">
        <v>167</v>
      </c>
      <c r="C684" s="178">
        <v>43873</v>
      </c>
      <c r="D684" s="157">
        <f t="shared" si="112"/>
        <v>406</v>
      </c>
      <c r="E684" s="152">
        <v>716</v>
      </c>
      <c r="F684" s="108">
        <f t="shared" si="111"/>
        <v>1.1123287671232878</v>
      </c>
      <c r="H684" s="142">
        <f t="shared" si="113"/>
        <v>43872</v>
      </c>
      <c r="I684" s="149">
        <f>MAX(0,$I$14*E683*Parameter!$C$6*Parameter!$C$5*Parameter!$C$7*Parameter!$C$8*Parameter!$C$9*Parameter!$C$19*F683)</f>
        <v>753.66400074170576</v>
      </c>
      <c r="J684" s="150" t="s">
        <v>187</v>
      </c>
      <c r="L684" s="151" t="s">
        <v>167</v>
      </c>
      <c r="M684" s="278">
        <v>43907</v>
      </c>
      <c r="N684" s="157">
        <f t="shared" si="114"/>
        <v>440</v>
      </c>
      <c r="O684" s="152">
        <v>57</v>
      </c>
      <c r="P684" s="108">
        <f t="shared" si="115"/>
        <v>1.2054794520547945</v>
      </c>
      <c r="R684" s="142">
        <f t="shared" si="116"/>
        <v>43906</v>
      </c>
      <c r="S684" s="149">
        <f>MAX(0,$S$14*O683*Parameter!$C$6*Parameter!$C$5*Parameter!$C$7*Parameter!$C$8*Parameter!$C$9*Parameter!$C$19*P683)</f>
        <v>10.166296732090041</v>
      </c>
      <c r="T684" s="150" t="s">
        <v>169</v>
      </c>
      <c r="V684" s="153"/>
      <c r="W684" s="107"/>
      <c r="X684" s="167"/>
    </row>
    <row r="685" spans="2:24">
      <c r="B685" s="164" t="s">
        <v>167</v>
      </c>
      <c r="C685" s="178">
        <v>43875</v>
      </c>
      <c r="D685" s="157">
        <f t="shared" si="112"/>
        <v>408</v>
      </c>
      <c r="E685" s="152">
        <v>311</v>
      </c>
      <c r="F685" s="108">
        <f t="shared" si="111"/>
        <v>1.1178082191780823</v>
      </c>
      <c r="H685" s="142">
        <f t="shared" si="113"/>
        <v>43873</v>
      </c>
      <c r="I685" s="149">
        <f>MAX(0,$I$14*E684*Parameter!$C$6*Parameter!$C$5*Parameter!$C$7*Parameter!$C$8*Parameter!$C$9*Parameter!$C$19*F684)</f>
        <v>480.8496249319308</v>
      </c>
      <c r="J685" s="150" t="s">
        <v>187</v>
      </c>
      <c r="L685" s="151" t="s">
        <v>167</v>
      </c>
      <c r="M685" s="278">
        <v>43908</v>
      </c>
      <c r="N685" s="157">
        <f t="shared" si="114"/>
        <v>441</v>
      </c>
      <c r="O685" s="152">
        <v>34</v>
      </c>
      <c r="P685" s="108">
        <f t="shared" si="115"/>
        <v>1.2082191780821918</v>
      </c>
      <c r="R685" s="142">
        <f t="shared" si="116"/>
        <v>43907</v>
      </c>
      <c r="S685" s="149">
        <f>MAX(0,$S$14*O684*Parameter!$C$6*Parameter!$C$5*Parameter!$C$7*Parameter!$C$8*Parameter!$C$9*Parameter!$C$19*P684)</f>
        <v>41.485636518193651</v>
      </c>
      <c r="T685" s="150" t="s">
        <v>169</v>
      </c>
      <c r="V685" s="153"/>
      <c r="W685" s="107"/>
      <c r="X685" s="167"/>
    </row>
    <row r="686" spans="2:24">
      <c r="B686" s="164" t="s">
        <v>167</v>
      </c>
      <c r="C686" s="178">
        <v>43876</v>
      </c>
      <c r="D686" s="157">
        <f t="shared" si="112"/>
        <v>409</v>
      </c>
      <c r="E686" s="152">
        <v>174</v>
      </c>
      <c r="F686" s="108">
        <f t="shared" si="111"/>
        <v>1.1205479452054794</v>
      </c>
      <c r="H686" s="142">
        <f t="shared" si="113"/>
        <v>43875</v>
      </c>
      <c r="I686" s="149">
        <f>MAX(0,$I$14*E685*Parameter!$C$6*Parameter!$C$5*Parameter!$C$7*Parameter!$C$8*Parameter!$C$9*Parameter!$C$19*F685)</f>
        <v>209.88953136046871</v>
      </c>
      <c r="J686" s="150" t="s">
        <v>187</v>
      </c>
      <c r="L686" s="151" t="s">
        <v>167</v>
      </c>
      <c r="M686" s="278">
        <v>43910</v>
      </c>
      <c r="N686" s="157">
        <f t="shared" si="114"/>
        <v>443</v>
      </c>
      <c r="O686" s="152">
        <v>39</v>
      </c>
      <c r="P686" s="108">
        <f t="shared" si="115"/>
        <v>1.2136986301369863</v>
      </c>
      <c r="R686" s="142">
        <f t="shared" si="116"/>
        <v>43908</v>
      </c>
      <c r="S686" s="149">
        <f>MAX(0,$S$14*O685*Parameter!$C$6*Parameter!$C$5*Parameter!$C$7*Parameter!$C$8*Parameter!$C$9*Parameter!$C$19*P685)</f>
        <v>24.802058770087537</v>
      </c>
      <c r="T686" s="150" t="s">
        <v>169</v>
      </c>
      <c r="V686" s="153"/>
      <c r="W686" s="107"/>
      <c r="X686" s="167"/>
    </row>
    <row r="687" spans="2:24">
      <c r="B687" s="164" t="s">
        <v>167</v>
      </c>
      <c r="C687" s="178">
        <v>43877</v>
      </c>
      <c r="D687" s="157">
        <f t="shared" si="112"/>
        <v>410</v>
      </c>
      <c r="E687" s="152">
        <v>836</v>
      </c>
      <c r="F687" s="108">
        <f t="shared" si="111"/>
        <v>1.1232876712328768</v>
      </c>
      <c r="H687" s="142">
        <f t="shared" si="113"/>
        <v>43876</v>
      </c>
      <c r="I687" s="149">
        <f>MAX(0,$I$14*E686*Parameter!$C$6*Parameter!$C$5*Parameter!$C$7*Parameter!$C$8*Parameter!$C$9*Parameter!$C$19*F686)</f>
        <v>117.71797481873084</v>
      </c>
      <c r="J687" s="150" t="s">
        <v>187</v>
      </c>
      <c r="L687" s="151" t="s">
        <v>167</v>
      </c>
      <c r="M687" s="278">
        <v>43911</v>
      </c>
      <c r="N687" s="157">
        <f>(M687+(365*2))-$C$3</f>
        <v>444</v>
      </c>
      <c r="O687" s="266">
        <v>16</v>
      </c>
      <c r="P687" s="108">
        <f>MIN($C$5/365, (N687/365))</f>
        <v>1.2164383561643837</v>
      </c>
      <c r="R687" s="142">
        <f t="shared" si="116"/>
        <v>43910</v>
      </c>
      <c r="S687" s="149">
        <f>MAX(0,$S$14*O686*Parameter!$C$6*Parameter!$C$5*Parameter!$C$7*Parameter!$C$8*Parameter!$C$9*Parameter!$C$19*P686)</f>
        <v>28.578442668454223</v>
      </c>
      <c r="T687" s="150" t="s">
        <v>169</v>
      </c>
      <c r="V687" s="153"/>
      <c r="W687" s="107"/>
      <c r="X687" s="167"/>
    </row>
    <row r="688" spans="2:24">
      <c r="B688" s="164" t="s">
        <v>167</v>
      </c>
      <c r="C688" s="178">
        <v>43878</v>
      </c>
      <c r="D688" s="157">
        <f t="shared" si="112"/>
        <v>411</v>
      </c>
      <c r="E688" s="152">
        <v>505</v>
      </c>
      <c r="F688" s="108">
        <f t="shared" si="111"/>
        <v>1.1260273972602739</v>
      </c>
      <c r="H688" s="142">
        <f t="shared" si="113"/>
        <v>43877</v>
      </c>
      <c r="I688" s="149">
        <f>MAX(0,$I$14*E687*Parameter!$C$6*Parameter!$C$5*Parameter!$C$7*Parameter!$C$8*Parameter!$C$9*Parameter!$C$19*F687)</f>
        <v>566.9703657486466</v>
      </c>
      <c r="J688" s="150" t="s">
        <v>187</v>
      </c>
      <c r="L688" s="151" t="s">
        <v>167</v>
      </c>
      <c r="M688" s="278">
        <v>43912</v>
      </c>
      <c r="N688" s="157">
        <f t="shared" si="114"/>
        <v>445</v>
      </c>
      <c r="O688" s="266">
        <v>20</v>
      </c>
      <c r="P688" s="108">
        <f t="shared" si="115"/>
        <v>1.2191780821917808</v>
      </c>
      <c r="R688" s="142">
        <f t="shared" si="116"/>
        <v>43911</v>
      </c>
      <c r="S688" s="149">
        <f>MAX(0,$S$14*O687*Parameter!$C$6*Parameter!$C$5*Parameter!$C$7*Parameter!$C$8*Parameter!$C$9*Parameter!$C$19*P687)</f>
        <v>11.750955415679734</v>
      </c>
      <c r="T688" s="150" t="s">
        <v>169</v>
      </c>
      <c r="V688" s="153"/>
      <c r="W688" s="107"/>
      <c r="X688" s="167"/>
    </row>
    <row r="689" spans="2:24">
      <c r="B689" s="164" t="s">
        <v>167</v>
      </c>
      <c r="C689" s="178">
        <v>43879</v>
      </c>
      <c r="D689" s="157">
        <f t="shared" si="112"/>
        <v>412</v>
      </c>
      <c r="E689" s="152">
        <v>857</v>
      </c>
      <c r="F689" s="108">
        <f t="shared" si="111"/>
        <v>1.1287671232876713</v>
      </c>
      <c r="H689" s="142">
        <f t="shared" si="113"/>
        <v>43878</v>
      </c>
      <c r="I689" s="149">
        <f>MAX(0,$I$14*E688*Parameter!$C$6*Parameter!$C$5*Parameter!$C$7*Parameter!$C$8*Parameter!$C$9*Parameter!$C$19*F688)</f>
        <v>343.3234165683287</v>
      </c>
      <c r="J689" s="150" t="s">
        <v>187</v>
      </c>
      <c r="L689" s="151" t="s">
        <v>167</v>
      </c>
      <c r="M689" s="278">
        <v>43913</v>
      </c>
      <c r="N689" s="157">
        <f t="shared" si="114"/>
        <v>446</v>
      </c>
      <c r="O689" s="266">
        <v>3</v>
      </c>
      <c r="P689" s="108">
        <f t="shared" si="115"/>
        <v>1.2219178082191782</v>
      </c>
      <c r="R689" s="142">
        <f t="shared" si="116"/>
        <v>43912</v>
      </c>
      <c r="S689" s="149">
        <f>MAX(0,$S$14*O688*Parameter!$C$6*Parameter!$C$5*Parameter!$C$7*Parameter!$C$8*Parameter!$C$9*Parameter!$C$19*P688)</f>
        <v>14.721776914351018</v>
      </c>
      <c r="T689" s="150" t="s">
        <v>169</v>
      </c>
      <c r="V689" s="153"/>
      <c r="W689" s="107"/>
      <c r="X689" s="167"/>
    </row>
    <row r="690" spans="2:24">
      <c r="B690" s="164" t="s">
        <v>167</v>
      </c>
      <c r="C690" s="178">
        <v>43880</v>
      </c>
      <c r="D690" s="157">
        <f t="shared" si="112"/>
        <v>413</v>
      </c>
      <c r="E690" s="152">
        <v>465</v>
      </c>
      <c r="F690" s="108">
        <f t="shared" si="111"/>
        <v>1.1315068493150684</v>
      </c>
      <c r="H690" s="142">
        <f t="shared" si="113"/>
        <v>43879</v>
      </c>
      <c r="I690" s="149">
        <f>MAX(0,$I$14*E689*Parameter!$C$6*Parameter!$C$5*Parameter!$C$7*Parameter!$C$8*Parameter!$C$9*Parameter!$C$19*F689)</f>
        <v>584.04762696929367</v>
      </c>
      <c r="J690" s="150" t="s">
        <v>187</v>
      </c>
      <c r="L690" s="151" t="s">
        <v>167</v>
      </c>
      <c r="M690" s="278">
        <v>43916</v>
      </c>
      <c r="N690" s="157">
        <f t="shared" si="114"/>
        <v>449</v>
      </c>
      <c r="O690" s="266">
        <v>22</v>
      </c>
      <c r="P690" s="108">
        <f t="shared" si="115"/>
        <v>1.2301369863013698</v>
      </c>
      <c r="R690" s="142">
        <f t="shared" ref="R690:R698" si="117">M689</f>
        <v>43913</v>
      </c>
      <c r="S690" s="149">
        <f>MAX(0,$S$14*O689*Parameter!$C$6*Parameter!$C$5*Parameter!$C$7*Parameter!$C$8*Parameter!$C$9*Parameter!$C$19*P689)</f>
        <v>2.2132289338653552</v>
      </c>
      <c r="T690" s="150" t="s">
        <v>169</v>
      </c>
      <c r="V690" s="153"/>
      <c r="W690" s="107"/>
      <c r="X690" s="167"/>
    </row>
    <row r="691" spans="2:24">
      <c r="B691" s="164" t="s">
        <v>167</v>
      </c>
      <c r="C691" s="178">
        <v>43881</v>
      </c>
      <c r="D691" s="157">
        <f t="shared" si="112"/>
        <v>414</v>
      </c>
      <c r="E691" s="152">
        <v>626</v>
      </c>
      <c r="F691" s="108">
        <f t="shared" si="111"/>
        <v>1.1342465753424658</v>
      </c>
      <c r="H691" s="142">
        <f t="shared" si="113"/>
        <v>43880</v>
      </c>
      <c r="I691" s="149">
        <f>MAX(0,$I$14*E690*Parameter!$C$6*Parameter!$C$5*Parameter!$C$7*Parameter!$C$8*Parameter!$C$9*Parameter!$C$19*F690)</f>
        <v>317.66782556365627</v>
      </c>
      <c r="J691" s="150" t="s">
        <v>187</v>
      </c>
      <c r="L691" s="151" t="s">
        <v>167</v>
      </c>
      <c r="M691" s="278">
        <v>43917</v>
      </c>
      <c r="N691" s="157">
        <f t="shared" si="114"/>
        <v>450</v>
      </c>
      <c r="O691" s="266">
        <v>29</v>
      </c>
      <c r="P691" s="108">
        <f t="shared" si="115"/>
        <v>1.2328767123287672</v>
      </c>
      <c r="R691" s="142">
        <f t="shared" si="117"/>
        <v>43916</v>
      </c>
      <c r="S691" s="149">
        <f>MAX(0,$S$14*O690*Parameter!$C$6*Parameter!$C$5*Parameter!$C$7*Parameter!$C$8*Parameter!$C$9*Parameter!$C$19*P690)</f>
        <v>16.339518242692062</v>
      </c>
      <c r="T691" s="150" t="s">
        <v>169</v>
      </c>
      <c r="V691" s="153"/>
      <c r="W691" s="107"/>
      <c r="X691" s="167"/>
    </row>
    <row r="692" spans="2:24">
      <c r="B692" s="164" t="s">
        <v>167</v>
      </c>
      <c r="C692" s="178">
        <v>43882</v>
      </c>
      <c r="D692" s="157">
        <f t="shared" si="112"/>
        <v>415</v>
      </c>
      <c r="E692" s="152">
        <v>101</v>
      </c>
      <c r="F692" s="108">
        <f t="shared" si="111"/>
        <v>1.1369863013698631</v>
      </c>
      <c r="H692" s="142">
        <f t="shared" si="113"/>
        <v>43881</v>
      </c>
      <c r="I692" s="149">
        <f>MAX(0,$I$14*E691*Parameter!$C$6*Parameter!$C$5*Parameter!$C$7*Parameter!$C$8*Parameter!$C$9*Parameter!$C$19*F691)</f>
        <v>428.69152721695133</v>
      </c>
      <c r="J692" s="150" t="s">
        <v>187</v>
      </c>
      <c r="L692" s="151" t="s">
        <v>167</v>
      </c>
      <c r="M692" s="278">
        <v>43918</v>
      </c>
      <c r="N692" s="157">
        <f t="shared" si="114"/>
        <v>451</v>
      </c>
      <c r="O692" s="266">
        <v>7</v>
      </c>
      <c r="P692" s="108">
        <f t="shared" si="115"/>
        <v>1.2356164383561643</v>
      </c>
      <c r="R692" s="142">
        <f t="shared" si="117"/>
        <v>43917</v>
      </c>
      <c r="S692" s="149">
        <f>MAX(0,$S$14*O691*Parameter!$C$6*Parameter!$C$5*Parameter!$C$7*Parameter!$C$8*Parameter!$C$9*Parameter!$C$19*P691)</f>
        <v>21.586425700256271</v>
      </c>
      <c r="T692" s="150" t="s">
        <v>169</v>
      </c>
      <c r="V692" s="153"/>
      <c r="W692" s="107"/>
      <c r="X692" s="167"/>
    </row>
    <row r="693" spans="2:24">
      <c r="B693" s="164" t="s">
        <v>167</v>
      </c>
      <c r="C693" s="178">
        <v>43883</v>
      </c>
      <c r="D693" s="157">
        <f t="shared" si="112"/>
        <v>416</v>
      </c>
      <c r="E693" s="152">
        <v>366</v>
      </c>
      <c r="F693" s="108">
        <f t="shared" si="111"/>
        <v>1.1397260273972603</v>
      </c>
      <c r="H693" s="142">
        <f t="shared" si="113"/>
        <v>43882</v>
      </c>
      <c r="I693" s="149">
        <f>MAX(0,$I$14*E692*Parameter!$C$6*Parameter!$C$5*Parameter!$C$7*Parameter!$C$8*Parameter!$C$9*Parameter!$C$19*F692)</f>
        <v>69.332952737643026</v>
      </c>
      <c r="J693" s="150" t="s">
        <v>187</v>
      </c>
      <c r="L693" s="151" t="s">
        <v>167</v>
      </c>
      <c r="M693" s="278">
        <v>43919</v>
      </c>
      <c r="N693" s="157">
        <f t="shared" si="114"/>
        <v>452</v>
      </c>
      <c r="O693" s="266">
        <v>4</v>
      </c>
      <c r="P693" s="108">
        <f t="shared" si="115"/>
        <v>1.2383561643835617</v>
      </c>
      <c r="R693" s="142">
        <f t="shared" si="117"/>
        <v>43918</v>
      </c>
      <c r="S693" s="149">
        <f>MAX(0,$S$14*O692*Parameter!$C$6*Parameter!$C$5*Parameter!$C$7*Parameter!$C$8*Parameter!$C$9*Parameter!$C$19*P692)</f>
        <v>5.2220954740006924</v>
      </c>
      <c r="T693" s="150" t="s">
        <v>169</v>
      </c>
      <c r="V693" s="153"/>
      <c r="W693" s="107"/>
      <c r="X693" s="167"/>
    </row>
    <row r="694" spans="2:24">
      <c r="B694" s="164" t="s">
        <v>167</v>
      </c>
      <c r="C694" s="178">
        <v>43884</v>
      </c>
      <c r="D694" s="157">
        <f t="shared" si="112"/>
        <v>417</v>
      </c>
      <c r="E694" s="152">
        <v>1</v>
      </c>
      <c r="F694" s="108">
        <f t="shared" si="111"/>
        <v>1.1424657534246576</v>
      </c>
      <c r="H694" s="142">
        <f t="shared" si="113"/>
        <v>43883</v>
      </c>
      <c r="I694" s="149">
        <f>MAX(0,$I$14*E693*Parameter!$C$6*Parameter!$C$5*Parameter!$C$7*Parameter!$C$8*Parameter!$C$9*Parameter!$C$19*F693)</f>
        <v>251.85155796308186</v>
      </c>
      <c r="J694" s="150" t="s">
        <v>187</v>
      </c>
      <c r="L694" s="151" t="s">
        <v>167</v>
      </c>
      <c r="M694" s="278">
        <v>44033</v>
      </c>
      <c r="N694" s="157">
        <f t="shared" si="114"/>
        <v>566</v>
      </c>
      <c r="O694" s="266">
        <v>28</v>
      </c>
      <c r="P694" s="108">
        <f t="shared" si="115"/>
        <v>1.4136986301369863</v>
      </c>
      <c r="R694" s="142">
        <f t="shared" si="117"/>
        <v>43919</v>
      </c>
      <c r="S694" s="149">
        <f>MAX(0,$S$14*O693*Parameter!$C$6*Parameter!$C$5*Parameter!$C$7*Parameter!$C$8*Parameter!$C$9*Parameter!$C$19*P693)</f>
        <v>2.9906710855220942</v>
      </c>
      <c r="T694" s="150" t="s">
        <v>169</v>
      </c>
      <c r="V694" s="153"/>
      <c r="W694" s="107"/>
      <c r="X694" s="167"/>
    </row>
    <row r="695" spans="2:24">
      <c r="B695" s="164" t="s">
        <v>167</v>
      </c>
      <c r="C695" s="178">
        <v>43885</v>
      </c>
      <c r="D695" s="157">
        <f t="shared" si="112"/>
        <v>418</v>
      </c>
      <c r="E695" s="152">
        <v>31</v>
      </c>
      <c r="F695" s="108">
        <f t="shared" si="111"/>
        <v>1.1452054794520548</v>
      </c>
      <c r="H695" s="142">
        <f t="shared" si="113"/>
        <v>43884</v>
      </c>
      <c r="I695" s="149">
        <f>MAX(0,$I$14*E694*Parameter!$C$6*Parameter!$C$5*Parameter!$C$7*Parameter!$C$8*Parameter!$C$9*Parameter!$C$19*F694)</f>
        <v>0.68977314306565995</v>
      </c>
      <c r="J695" s="150" t="s">
        <v>187</v>
      </c>
      <c r="L695" s="151" t="s">
        <v>167</v>
      </c>
      <c r="M695" s="278">
        <v>44065</v>
      </c>
      <c r="N695" s="157">
        <f t="shared" si="114"/>
        <v>598</v>
      </c>
      <c r="O695" s="266">
        <v>3</v>
      </c>
      <c r="P695" s="108">
        <f t="shared" si="115"/>
        <v>1.4136986301369863</v>
      </c>
      <c r="R695" s="142">
        <f t="shared" si="117"/>
        <v>44033</v>
      </c>
      <c r="S695" s="149">
        <f>MAX(0,$S$14*O694*Parameter!$C$6*Parameter!$C$5*Parameter!$C$7*Parameter!$C$8*Parameter!$C$9*Parameter!$C$19*P694)</f>
        <v>23.898902568375675</v>
      </c>
      <c r="T695" s="150" t="s">
        <v>169</v>
      </c>
      <c r="V695" s="153"/>
      <c r="W695" s="107"/>
      <c r="X695" s="167"/>
    </row>
    <row r="696" spans="2:24">
      <c r="B696" s="164" t="s">
        <v>167</v>
      </c>
      <c r="C696" s="178">
        <v>43886</v>
      </c>
      <c r="D696" s="157">
        <f t="shared" si="112"/>
        <v>419</v>
      </c>
      <c r="E696" s="152">
        <v>130</v>
      </c>
      <c r="F696" s="108">
        <f t="shared" si="111"/>
        <v>1.1479452054794521</v>
      </c>
      <c r="H696" s="142">
        <f t="shared" si="113"/>
        <v>43885</v>
      </c>
      <c r="I696" s="149">
        <f>MAX(0,$I$14*E695*Parameter!$C$6*Parameter!$C$5*Parameter!$C$7*Parameter!$C$8*Parameter!$C$9*Parameter!$C$19*F695)</f>
        <v>21.434245534400056</v>
      </c>
      <c r="J696" s="150" t="s">
        <v>187</v>
      </c>
      <c r="L696" s="151" t="s">
        <v>167</v>
      </c>
      <c r="M696" s="278">
        <v>44066</v>
      </c>
      <c r="N696" s="157">
        <f t="shared" si="114"/>
        <v>599</v>
      </c>
      <c r="O696" s="266">
        <v>3</v>
      </c>
      <c r="P696" s="108">
        <f t="shared" si="115"/>
        <v>1.4136986301369863</v>
      </c>
      <c r="R696" s="142">
        <f t="shared" si="117"/>
        <v>44065</v>
      </c>
      <c r="S696" s="149">
        <f>MAX(0,$S$14*O695*Parameter!$C$6*Parameter!$C$5*Parameter!$C$7*Parameter!$C$8*Parameter!$C$9*Parameter!$C$19*P695)</f>
        <v>2.5605967037545363</v>
      </c>
      <c r="T696" s="150" t="s">
        <v>169</v>
      </c>
      <c r="V696" s="153"/>
      <c r="W696" s="107"/>
      <c r="X696" s="167"/>
    </row>
    <row r="697" spans="2:24">
      <c r="B697" s="164" t="s">
        <v>167</v>
      </c>
      <c r="C697" s="178">
        <v>43887</v>
      </c>
      <c r="D697" s="157">
        <f t="shared" si="112"/>
        <v>420</v>
      </c>
      <c r="E697" s="152">
        <v>30</v>
      </c>
      <c r="F697" s="108">
        <f t="shared" si="111"/>
        <v>1.1506849315068493</v>
      </c>
      <c r="H697" s="142">
        <f t="shared" si="113"/>
        <v>43886</v>
      </c>
      <c r="I697" s="149">
        <f>MAX(0,$I$14*E696*Parameter!$C$6*Parameter!$C$5*Parameter!$C$7*Parameter!$C$8*Parameter!$C$9*Parameter!$C$19*F696)</f>
        <v>90.100582980303372</v>
      </c>
      <c r="J697" s="150" t="s">
        <v>187</v>
      </c>
      <c r="L697" s="151" t="s">
        <v>167</v>
      </c>
      <c r="M697" s="278">
        <v>44076</v>
      </c>
      <c r="N697" s="157">
        <f t="shared" si="114"/>
        <v>609</v>
      </c>
      <c r="O697" s="266">
        <v>196</v>
      </c>
      <c r="P697" s="108">
        <f t="shared" si="115"/>
        <v>1.4136986301369863</v>
      </c>
      <c r="R697" s="142">
        <f t="shared" si="117"/>
        <v>44066</v>
      </c>
      <c r="S697" s="149">
        <f>MAX(0,$S$14*O696*Parameter!$C$6*Parameter!$C$5*Parameter!$C$7*Parameter!$C$8*Parameter!$C$9*Parameter!$C$19*P696)</f>
        <v>2.5605967037545363</v>
      </c>
      <c r="T697" s="150" t="s">
        <v>169</v>
      </c>
      <c r="V697" s="153"/>
      <c r="W697" s="107"/>
      <c r="X697" s="167"/>
    </row>
    <row r="698" spans="2:24">
      <c r="B698" s="164" t="s">
        <v>167</v>
      </c>
      <c r="C698" s="178">
        <v>43888</v>
      </c>
      <c r="D698" s="157">
        <f t="shared" si="112"/>
        <v>421</v>
      </c>
      <c r="E698" s="152">
        <v>225</v>
      </c>
      <c r="F698" s="108">
        <f t="shared" si="111"/>
        <v>1.1534246575342466</v>
      </c>
      <c r="H698" s="142">
        <f t="shared" si="113"/>
        <v>43887</v>
      </c>
      <c r="I698" s="149">
        <f>MAX(0,$I$14*E697*Parameter!$C$6*Parameter!$C$5*Parameter!$C$7*Parameter!$C$8*Parameter!$C$9*Parameter!$C$19*F697)</f>
        <v>20.842066193350874</v>
      </c>
      <c r="J698" s="150" t="s">
        <v>187</v>
      </c>
      <c r="L698" s="151" t="s">
        <v>167</v>
      </c>
      <c r="M698" s="278">
        <v>44204</v>
      </c>
      <c r="N698" s="157">
        <f t="shared" si="114"/>
        <v>737</v>
      </c>
      <c r="O698" s="266">
        <v>64</v>
      </c>
      <c r="P698" s="108">
        <f t="shared" si="115"/>
        <v>1.4136986301369863</v>
      </c>
      <c r="R698" s="142">
        <f t="shared" si="117"/>
        <v>44076</v>
      </c>
      <c r="S698" s="149">
        <f>MAX(0,$S$14*O697*Parameter!$C$6*Parameter!$C$5*Parameter!$C$7*Parameter!$C$8*Parameter!$C$9*Parameter!$C$19*P697)</f>
        <v>167.29231797862974</v>
      </c>
      <c r="T698" s="150" t="s">
        <v>169</v>
      </c>
      <c r="V698" s="153"/>
      <c r="W698" s="107"/>
      <c r="X698" s="167"/>
    </row>
    <row r="699" spans="2:24">
      <c r="B699" s="164" t="s">
        <v>167</v>
      </c>
      <c r="C699" s="178">
        <v>43889</v>
      </c>
      <c r="D699" s="157">
        <f t="shared" si="112"/>
        <v>422</v>
      </c>
      <c r="E699" s="152">
        <v>263</v>
      </c>
      <c r="F699" s="108">
        <f t="shared" si="111"/>
        <v>1.1561643835616437</v>
      </c>
      <c r="G699" s="267"/>
      <c r="H699" s="142">
        <f t="shared" si="113"/>
        <v>43888</v>
      </c>
      <c r="I699" s="149">
        <f>MAX(0,$I$14*E698*Parameter!$C$6*Parameter!$C$5*Parameter!$C$7*Parameter!$C$8*Parameter!$C$9*Parameter!$C$19*F698)</f>
        <v>156.68767620358429</v>
      </c>
      <c r="J699" s="150" t="s">
        <v>187</v>
      </c>
      <c r="L699" s="285" t="s">
        <v>176</v>
      </c>
      <c r="M699" s="285"/>
      <c r="N699" s="285"/>
      <c r="O699" s="286">
        <f>SUM(O674:O698)</f>
        <v>958</v>
      </c>
      <c r="P699" s="287"/>
      <c r="R699" s="142">
        <f t="shared" ref="R699" si="118">M698</f>
        <v>44204</v>
      </c>
      <c r="S699" s="149">
        <f>MAX(0,$S$14*O698*Parameter!$C$6*Parameter!$C$5*Parameter!$C$7*Parameter!$C$8*Parameter!$C$9*Parameter!$C$19*P698)</f>
        <v>54.626063013430105</v>
      </c>
      <c r="T699" s="150" t="s">
        <v>169</v>
      </c>
      <c r="V699" s="153"/>
      <c r="W699" s="107"/>
      <c r="X699" s="167"/>
    </row>
    <row r="700" spans="2:24">
      <c r="B700" s="164" t="s">
        <v>167</v>
      </c>
      <c r="C700" s="178">
        <v>43891</v>
      </c>
      <c r="D700" s="157">
        <f t="shared" si="112"/>
        <v>424</v>
      </c>
      <c r="E700" s="152">
        <v>241</v>
      </c>
      <c r="F700" s="108">
        <f t="shared" si="111"/>
        <v>1.1616438356164382</v>
      </c>
      <c r="G700" s="267"/>
      <c r="H700" s="142">
        <f t="shared" si="113"/>
        <v>43889</v>
      </c>
      <c r="I700" s="149">
        <f>MAX(0,$I$14*E699*Parameter!$C$6*Parameter!$C$5*Parameter!$C$7*Parameter!$C$8*Parameter!$C$9*Parameter!$C$19*F699)</f>
        <v>183.58552051866988</v>
      </c>
      <c r="J700" s="150" t="s">
        <v>187</v>
      </c>
      <c r="L700" s="285"/>
      <c r="M700" s="285"/>
      <c r="N700" s="285"/>
      <c r="O700" s="286"/>
      <c r="P700" s="287"/>
      <c r="R700" s="144" t="s">
        <v>177</v>
      </c>
      <c r="S700" s="238">
        <f>SUM(S675:S699)</f>
        <v>732.44148413371443</v>
      </c>
      <c r="T700" s="150" t="s">
        <v>169</v>
      </c>
      <c r="V700" s="153"/>
      <c r="W700" s="107"/>
      <c r="X700" s="167"/>
    </row>
    <row r="701" spans="2:24">
      <c r="B701" s="301" t="s">
        <v>176</v>
      </c>
      <c r="C701" s="294"/>
      <c r="D701" s="295"/>
      <c r="E701" s="299">
        <f>SUM(E674:E700)</f>
        <v>17042</v>
      </c>
      <c r="F701" s="291"/>
      <c r="H701" s="142">
        <f t="shared" ref="H701" si="119">C700</f>
        <v>43891</v>
      </c>
      <c r="I701" s="149">
        <f>MAX(0,$I$14*E700*Parameter!$C$6*Parameter!$C$5*Parameter!$C$7*Parameter!$C$8*Parameter!$C$9*Parameter!$C$19*F700)</f>
        <v>169.02584856360048</v>
      </c>
      <c r="J701" s="150" t="s">
        <v>187</v>
      </c>
      <c r="X701" s="160"/>
    </row>
    <row r="702" spans="2:24" ht="15.75" thickBot="1">
      <c r="B702" s="302"/>
      <c r="C702" s="303"/>
      <c r="D702" s="304"/>
      <c r="E702" s="305"/>
      <c r="F702" s="306"/>
      <c r="G702" s="168"/>
      <c r="H702" s="169" t="s">
        <v>177</v>
      </c>
      <c r="I702" s="170">
        <f>SUM(I675:I701)</f>
        <v>11394.862098237381</v>
      </c>
      <c r="J702" s="171" t="s">
        <v>169</v>
      </c>
      <c r="K702" s="172"/>
      <c r="L702" s="172"/>
      <c r="M702" s="172"/>
      <c r="N702" s="172"/>
      <c r="O702" s="172"/>
      <c r="P702" s="172"/>
      <c r="Q702" s="172"/>
      <c r="R702" s="172"/>
      <c r="S702" s="172"/>
      <c r="T702" s="172"/>
      <c r="U702" s="172"/>
      <c r="V702" s="172"/>
      <c r="W702" s="172"/>
      <c r="X702" s="173"/>
    </row>
    <row r="703" spans="2:24" ht="15.75" thickBot="1"/>
    <row r="704" spans="2:24" ht="24" thickBot="1">
      <c r="B704" s="174" t="s">
        <v>55</v>
      </c>
      <c r="C704" s="158" t="s">
        <v>146</v>
      </c>
      <c r="D704" s="175">
        <f>I706+S706</f>
        <v>12301</v>
      </c>
      <c r="E704" s="176" t="s">
        <v>147</v>
      </c>
      <c r="F704" s="158" t="str">
        <f>X713</f>
        <v>Less than expected</v>
      </c>
      <c r="G704" s="177"/>
      <c r="H704" s="177"/>
      <c r="I704" s="175">
        <f>E738+O722</f>
        <v>18000</v>
      </c>
      <c r="J704" s="177" t="s">
        <v>148</v>
      </c>
      <c r="K704" s="177"/>
      <c r="L704" s="177"/>
      <c r="M704" s="186">
        <v>0</v>
      </c>
      <c r="N704" s="177" t="s">
        <v>149</v>
      </c>
      <c r="O704" s="177"/>
      <c r="P704" s="177"/>
      <c r="Q704" s="177"/>
      <c r="R704" s="177"/>
      <c r="S704" s="175">
        <f>I704-M704</f>
        <v>18000</v>
      </c>
      <c r="T704" s="177" t="s">
        <v>150</v>
      </c>
      <c r="U704" s="177"/>
      <c r="V704" s="177"/>
      <c r="W704" s="242">
        <f>S704*'MR Reference'!$C$79</f>
        <v>16560</v>
      </c>
      <c r="X704" s="241" t="s">
        <v>151</v>
      </c>
    </row>
    <row r="705" spans="2:24" ht="19.5" thickBot="1">
      <c r="B705" s="159"/>
      <c r="C705" s="14"/>
      <c r="D705" s="14"/>
      <c r="E705" s="15"/>
      <c r="F705" s="16"/>
      <c r="G705" s="14"/>
      <c r="X705" s="160"/>
    </row>
    <row r="706" spans="2:24" ht="24" thickBot="1">
      <c r="B706" s="67" t="s">
        <v>269</v>
      </c>
      <c r="C706" s="237" t="s">
        <v>153</v>
      </c>
      <c r="D706" s="69"/>
      <c r="E706" s="70"/>
      <c r="F706" s="68"/>
      <c r="G706" s="71"/>
      <c r="H706" s="68" t="s">
        <v>146</v>
      </c>
      <c r="I706" s="141">
        <f>ROUNDDOWN(I739,0)</f>
        <v>12117</v>
      </c>
      <c r="J706" s="72" t="s">
        <v>147</v>
      </c>
      <c r="L706" s="67" t="s">
        <v>270</v>
      </c>
      <c r="M706" s="237" t="s">
        <v>155</v>
      </c>
      <c r="N706" s="69"/>
      <c r="O706" s="70"/>
      <c r="P706" s="239"/>
      <c r="Q706" s="71"/>
      <c r="R706" s="68" t="s">
        <v>146</v>
      </c>
      <c r="S706" s="141">
        <f>ROUNDDOWN(S723,0)</f>
        <v>184</v>
      </c>
      <c r="T706" s="72" t="s">
        <v>147</v>
      </c>
      <c r="V706" s="288" t="s">
        <v>156</v>
      </c>
      <c r="W706" s="289"/>
      <c r="X706" s="290"/>
    </row>
    <row r="707" spans="2:24" ht="18.75">
      <c r="B707" s="159"/>
      <c r="C707" s="14"/>
      <c r="D707" s="14"/>
      <c r="E707" s="15"/>
      <c r="F707" s="16"/>
      <c r="G707" s="14"/>
      <c r="L707" s="11"/>
      <c r="M707" s="14"/>
      <c r="N707" s="14"/>
      <c r="O707" s="15"/>
      <c r="P707" s="16"/>
      <c r="Q707" s="14"/>
      <c r="X707" s="160"/>
    </row>
    <row r="708" spans="2:24" ht="18.75">
      <c r="B708" s="161" t="s">
        <v>157</v>
      </c>
      <c r="C708" s="14"/>
      <c r="D708" s="14"/>
      <c r="E708" s="15"/>
      <c r="F708" s="16"/>
      <c r="G708" s="14"/>
      <c r="H708" s="17" t="s">
        <v>158</v>
      </c>
      <c r="L708" s="17" t="s">
        <v>157</v>
      </c>
      <c r="M708" s="14"/>
      <c r="N708" s="14"/>
      <c r="O708" s="15"/>
      <c r="P708" s="16"/>
      <c r="Q708" s="14"/>
      <c r="R708" s="17" t="s">
        <v>158</v>
      </c>
      <c r="V708" s="17" t="s">
        <v>156</v>
      </c>
      <c r="X708" s="160"/>
    </row>
    <row r="709" spans="2:24" ht="23.25">
      <c r="B709" s="162" t="s">
        <v>271</v>
      </c>
      <c r="C709" s="146"/>
      <c r="D709" s="144" t="s">
        <v>160</v>
      </c>
      <c r="E709" s="147" t="s">
        <v>267</v>
      </c>
      <c r="F709" s="144" t="s">
        <v>162</v>
      </c>
      <c r="G709" s="18"/>
      <c r="H709" s="145" t="s">
        <v>269</v>
      </c>
      <c r="I709" s="144" t="s">
        <v>163</v>
      </c>
      <c r="J709" s="148" t="s">
        <v>164</v>
      </c>
      <c r="L709" s="143" t="s">
        <v>272</v>
      </c>
      <c r="M709" s="146"/>
      <c r="N709" s="144" t="s">
        <v>160</v>
      </c>
      <c r="O709" s="147" t="s">
        <v>161</v>
      </c>
      <c r="P709" s="144" t="s">
        <v>162</v>
      </c>
      <c r="Q709" s="18"/>
      <c r="R709" s="145" t="s">
        <v>270</v>
      </c>
      <c r="S709" s="144" t="s">
        <v>163</v>
      </c>
      <c r="T709" s="148" t="s">
        <v>164</v>
      </c>
      <c r="V709" s="143" t="s">
        <v>55</v>
      </c>
      <c r="W709" s="148" t="s">
        <v>166</v>
      </c>
      <c r="X709" s="163" t="s">
        <v>164</v>
      </c>
    </row>
    <row r="710" spans="2:24">
      <c r="B710" s="164" t="s">
        <v>167</v>
      </c>
      <c r="C710" s="178">
        <v>43863</v>
      </c>
      <c r="D710" s="157">
        <f>(C710+(365*2))-$C$3</f>
        <v>396</v>
      </c>
      <c r="E710" s="152">
        <v>528</v>
      </c>
      <c r="F710" s="108">
        <f t="shared" ref="F710:F737" si="120">MIN($C$5/365, (D710/365))</f>
        <v>1.0849315068493151</v>
      </c>
      <c r="H710" s="144" t="s">
        <v>168</v>
      </c>
      <c r="I710" s="147">
        <f>Parameter!$C$18*(Parameter!$C$17/Parameter!$C$4-1)</f>
        <v>1.9310126823253633</v>
      </c>
      <c r="J710" s="144" t="s">
        <v>169</v>
      </c>
      <c r="L710" s="151" t="s">
        <v>167</v>
      </c>
      <c r="M710" s="277">
        <v>43902</v>
      </c>
      <c r="N710" s="157">
        <f>(M710+(365*2))-$C$3</f>
        <v>435</v>
      </c>
      <c r="O710" s="152">
        <v>2</v>
      </c>
      <c r="P710" s="108">
        <f>MIN($C$5/365, (N710/365))</f>
        <v>1.1917808219178083</v>
      </c>
      <c r="Q710" s="11"/>
      <c r="R710" s="144" t="s">
        <v>168</v>
      </c>
      <c r="S710" s="147">
        <f>Parameter!$C$18*(Parameter!$C$17/Parameter!$C$4-1)</f>
        <v>1.9310126823253633</v>
      </c>
      <c r="T710" s="144" t="s">
        <v>169</v>
      </c>
      <c r="V710" s="151" t="s">
        <v>170</v>
      </c>
      <c r="W710" s="152">
        <v>44394</v>
      </c>
      <c r="X710" s="165" t="s">
        <v>171</v>
      </c>
    </row>
    <row r="711" spans="2:24">
      <c r="B711" s="164" t="s">
        <v>167</v>
      </c>
      <c r="C711" s="178">
        <v>43864</v>
      </c>
      <c r="D711" s="157">
        <f t="shared" ref="D711:D737" si="121">(C711+(365*2))-$C$3</f>
        <v>397</v>
      </c>
      <c r="E711" s="152">
        <v>433</v>
      </c>
      <c r="F711" s="108">
        <f t="shared" si="120"/>
        <v>1.0876712328767124</v>
      </c>
      <c r="H711" s="142">
        <f t="shared" ref="H711:H735" si="122">C710</f>
        <v>43863</v>
      </c>
      <c r="I711" s="149">
        <f>MAX(0,$I$14*E710*Parameter!$C$6*Parameter!$C$5*Parameter!$C$7*Parameter!$C$8*Parameter!$C$9*Parameter!$C$19*F710)</f>
        <v>345.85920128851967</v>
      </c>
      <c r="J711" s="150" t="s">
        <v>187</v>
      </c>
      <c r="L711" s="151" t="s">
        <v>167</v>
      </c>
      <c r="M711" s="281">
        <v>43907</v>
      </c>
      <c r="N711" s="157">
        <f t="shared" ref="N711:N721" si="123">(M711+(365*2))-$C$3</f>
        <v>440</v>
      </c>
      <c r="O711" s="152">
        <v>20</v>
      </c>
      <c r="P711" s="108">
        <f t="shared" ref="P711:P721" si="124">MIN($C$5/365, (N711/365))</f>
        <v>1.2054794520547945</v>
      </c>
      <c r="Q711" s="11"/>
      <c r="R711" s="142">
        <f>M710</f>
        <v>43902</v>
      </c>
      <c r="S711" s="149">
        <f>MAX(0,$S$14*O710*Parameter!$C$6*Parameter!$C$5*Parameter!$C$7*Parameter!$C$8*Parameter!$C$9*Parameter!$C$19*P710)</f>
        <v>1.4390950466837511</v>
      </c>
      <c r="T711" s="150" t="s">
        <v>169</v>
      </c>
      <c r="V711" s="151" t="s">
        <v>172</v>
      </c>
      <c r="W711" s="152">
        <f>(W710/365)*$C$5</f>
        <v>62759.736986301366</v>
      </c>
      <c r="X711" s="165" t="s">
        <v>173</v>
      </c>
    </row>
    <row r="712" spans="2:24">
      <c r="B712" s="164" t="s">
        <v>167</v>
      </c>
      <c r="C712" s="178">
        <v>43865</v>
      </c>
      <c r="D712" s="157">
        <f t="shared" si="121"/>
        <v>398</v>
      </c>
      <c r="E712" s="152">
        <v>130</v>
      </c>
      <c r="F712" s="108">
        <f t="shared" si="120"/>
        <v>1.0904109589041096</v>
      </c>
      <c r="H712" s="142">
        <f t="shared" si="122"/>
        <v>43864</v>
      </c>
      <c r="I712" s="149">
        <f>MAX(0,$I$14*E711*Parameter!$C$6*Parameter!$C$5*Parameter!$C$7*Parameter!$C$8*Parameter!$C$9*Parameter!$C$19*F711)</f>
        <v>284.34698577009596</v>
      </c>
      <c r="J712" s="150" t="s">
        <v>187</v>
      </c>
      <c r="L712" s="151" t="s">
        <v>167</v>
      </c>
      <c r="M712" s="281">
        <v>43911</v>
      </c>
      <c r="N712" s="157">
        <f t="shared" si="123"/>
        <v>444</v>
      </c>
      <c r="O712" s="152">
        <v>5</v>
      </c>
      <c r="P712" s="108">
        <f t="shared" si="124"/>
        <v>1.2164383561643837</v>
      </c>
      <c r="Q712" s="11"/>
      <c r="R712" s="142">
        <f>M711</f>
        <v>43907</v>
      </c>
      <c r="S712" s="149">
        <f>MAX(0,$S$14*O711*Parameter!$C$6*Parameter!$C$5*Parameter!$C$7*Parameter!$C$8*Parameter!$C$9*Parameter!$C$19*P711)</f>
        <v>14.556363690594264</v>
      </c>
      <c r="T712" s="150" t="s">
        <v>169</v>
      </c>
      <c r="V712" s="151" t="s">
        <v>174</v>
      </c>
      <c r="W712" s="154">
        <f>D704</f>
        <v>12301</v>
      </c>
      <c r="X712" s="165" t="s">
        <v>173</v>
      </c>
    </row>
    <row r="713" spans="2:24">
      <c r="B713" s="164" t="s">
        <v>167</v>
      </c>
      <c r="C713" s="178">
        <v>43866</v>
      </c>
      <c r="D713" s="157">
        <f t="shared" si="121"/>
        <v>399</v>
      </c>
      <c r="E713" s="152">
        <v>850</v>
      </c>
      <c r="F713" s="108">
        <f t="shared" si="120"/>
        <v>1.0931506849315069</v>
      </c>
      <c r="H713" s="142">
        <f t="shared" si="122"/>
        <v>43865</v>
      </c>
      <c r="I713" s="149">
        <f>MAX(0,$I$14*E712*Parameter!$C$6*Parameter!$C$5*Parameter!$C$7*Parameter!$C$8*Parameter!$C$9*Parameter!$C$19*F712)</f>
        <v>85.584801971744</v>
      </c>
      <c r="J713" s="150" t="s">
        <v>187</v>
      </c>
      <c r="L713" s="151" t="s">
        <v>167</v>
      </c>
      <c r="M713" s="278">
        <v>43933</v>
      </c>
      <c r="N713" s="157">
        <f t="shared" si="123"/>
        <v>466</v>
      </c>
      <c r="O713" s="152">
        <v>4</v>
      </c>
      <c r="P713" s="108">
        <f t="shared" si="124"/>
        <v>1.2767123287671234</v>
      </c>
      <c r="Q713" s="11"/>
      <c r="R713" s="142">
        <f>M712</f>
        <v>43911</v>
      </c>
      <c r="S713" s="149">
        <f>MAX(0,$S$14*O712*Parameter!$C$6*Parameter!$C$5*Parameter!$C$7*Parameter!$C$8*Parameter!$C$9*Parameter!$C$19*P712)</f>
        <v>3.6721735673999172</v>
      </c>
      <c r="T713" s="150" t="s">
        <v>169</v>
      </c>
      <c r="V713" s="155" t="s">
        <v>175</v>
      </c>
      <c r="W713" s="156">
        <f>(W711-W712)/W711</f>
        <v>0.80399854125129699</v>
      </c>
      <c r="X713" s="166" t="str">
        <f>IF(W713&lt;100%,"Less than expected","More than expected")</f>
        <v>Less than expected</v>
      </c>
    </row>
    <row r="714" spans="2:24">
      <c r="B714" s="164" t="s">
        <v>167</v>
      </c>
      <c r="C714" s="178">
        <v>43867</v>
      </c>
      <c r="D714" s="157">
        <f t="shared" si="121"/>
        <v>400</v>
      </c>
      <c r="E714" s="152">
        <v>672</v>
      </c>
      <c r="F714" s="108">
        <f t="shared" si="120"/>
        <v>1.095890410958904</v>
      </c>
      <c r="H714" s="142">
        <f t="shared" si="122"/>
        <v>43866</v>
      </c>
      <c r="I714" s="149">
        <f>MAX(0,$I$14*E713*Parameter!$C$6*Parameter!$C$5*Parameter!$C$7*Parameter!$C$8*Parameter!$C$9*Parameter!$C$19*F713)</f>
        <v>560.99894837102772</v>
      </c>
      <c r="J714" s="150" t="s">
        <v>187</v>
      </c>
      <c r="L714" s="151" t="s">
        <v>167</v>
      </c>
      <c r="M714" s="278">
        <v>43942</v>
      </c>
      <c r="N714" s="157">
        <f t="shared" si="123"/>
        <v>475</v>
      </c>
      <c r="O714" s="152">
        <v>10</v>
      </c>
      <c r="P714" s="108">
        <f t="shared" si="124"/>
        <v>1.3013698630136987</v>
      </c>
      <c r="R714" s="142">
        <f t="shared" ref="R714:R717" si="125">M713</f>
        <v>43933</v>
      </c>
      <c r="S714" s="149">
        <f>MAX(0,$S$14*O713*Parameter!$C$6*Parameter!$C$5*Parameter!$C$7*Parameter!$C$8*Parameter!$C$9*Parameter!$C$19*P713)</f>
        <v>3.0833024908258757</v>
      </c>
      <c r="T714" s="150" t="s">
        <v>169</v>
      </c>
      <c r="V714" s="153"/>
      <c r="W714" s="107"/>
      <c r="X714" s="167"/>
    </row>
    <row r="715" spans="2:24">
      <c r="B715" s="164" t="s">
        <v>167</v>
      </c>
      <c r="C715" s="178">
        <v>43868</v>
      </c>
      <c r="D715" s="157">
        <f t="shared" si="121"/>
        <v>401</v>
      </c>
      <c r="E715" s="152">
        <v>1099</v>
      </c>
      <c r="F715" s="108">
        <f t="shared" si="120"/>
        <v>1.0986301369863014</v>
      </c>
      <c r="H715" s="142">
        <f t="shared" si="122"/>
        <v>43867</v>
      </c>
      <c r="I715" s="149">
        <f>MAX(0,$I$14*E714*Parameter!$C$6*Parameter!$C$5*Parameter!$C$7*Parameter!$C$8*Parameter!$C$9*Parameter!$C$19*F714)</f>
        <v>444.63074545815203</v>
      </c>
      <c r="J715" s="150" t="s">
        <v>187</v>
      </c>
      <c r="L715" s="151" t="s">
        <v>167</v>
      </c>
      <c r="M715" s="278">
        <v>43963</v>
      </c>
      <c r="N715" s="157">
        <f t="shared" si="123"/>
        <v>496</v>
      </c>
      <c r="O715" s="152">
        <v>26</v>
      </c>
      <c r="P715" s="108">
        <f t="shared" si="124"/>
        <v>1.3589041095890411</v>
      </c>
      <c r="R715" s="142">
        <f t="shared" si="125"/>
        <v>43942</v>
      </c>
      <c r="S715" s="149">
        <f>MAX(0,$S$14*O714*Parameter!$C$6*Parameter!$C$5*Parameter!$C$7*Parameter!$C$8*Parameter!$C$9*Parameter!$C$19*P714)</f>
        <v>7.8571281284457681</v>
      </c>
      <c r="T715" s="150" t="s">
        <v>169</v>
      </c>
      <c r="V715" s="153"/>
      <c r="W715" s="107"/>
      <c r="X715" s="167"/>
    </row>
    <row r="716" spans="2:24">
      <c r="B716" s="164" t="s">
        <v>167</v>
      </c>
      <c r="C716" s="178">
        <v>43869</v>
      </c>
      <c r="D716" s="157">
        <f t="shared" si="121"/>
        <v>402</v>
      </c>
      <c r="E716" s="152">
        <v>291</v>
      </c>
      <c r="F716" s="108">
        <f t="shared" si="120"/>
        <v>1.1013698630136985</v>
      </c>
      <c r="H716" s="142">
        <f t="shared" si="122"/>
        <v>43868</v>
      </c>
      <c r="I716" s="149">
        <f>MAX(0,$I$14*E715*Parameter!$C$6*Parameter!$C$5*Parameter!$C$7*Parameter!$C$8*Parameter!$C$9*Parameter!$C$19*F715)</f>
        <v>728.97442296377301</v>
      </c>
      <c r="J716" s="150" t="s">
        <v>187</v>
      </c>
      <c r="L716" s="151" t="s">
        <v>167</v>
      </c>
      <c r="M716" s="278">
        <v>43967</v>
      </c>
      <c r="N716" s="157">
        <f t="shared" si="123"/>
        <v>500</v>
      </c>
      <c r="O716" s="152">
        <v>8</v>
      </c>
      <c r="P716" s="108">
        <f t="shared" si="124"/>
        <v>1.3698630136986301</v>
      </c>
      <c r="R716" s="142">
        <f t="shared" si="125"/>
        <v>43963</v>
      </c>
      <c r="S716" s="149">
        <f>MAX(0,$S$14*O715*Parameter!$C$6*Parameter!$C$5*Parameter!$C$7*Parameter!$C$8*Parameter!$C$9*Parameter!$C$19*P715)</f>
        <v>21.331689335670863</v>
      </c>
      <c r="T716" s="150" t="s">
        <v>169</v>
      </c>
      <c r="V716" s="153"/>
      <c r="W716" s="107"/>
      <c r="X716" s="167"/>
    </row>
    <row r="717" spans="2:24">
      <c r="B717" s="164" t="s">
        <v>167</v>
      </c>
      <c r="C717" s="178">
        <v>43870</v>
      </c>
      <c r="D717" s="157">
        <f t="shared" si="121"/>
        <v>403</v>
      </c>
      <c r="E717" s="152">
        <v>969</v>
      </c>
      <c r="F717" s="108">
        <f t="shared" si="120"/>
        <v>1.1041095890410959</v>
      </c>
      <c r="H717" s="142">
        <f t="shared" si="122"/>
        <v>43869</v>
      </c>
      <c r="I717" s="149">
        <f>MAX(0,$I$14*E716*Parameter!$C$6*Parameter!$C$5*Parameter!$C$7*Parameter!$C$8*Parameter!$C$9*Parameter!$C$19*F716)</f>
        <v>193.5036974151248</v>
      </c>
      <c r="J717" s="150" t="s">
        <v>187</v>
      </c>
      <c r="L717" s="151" t="s">
        <v>167</v>
      </c>
      <c r="M717" s="278">
        <v>43972</v>
      </c>
      <c r="N717" s="157">
        <f t="shared" si="123"/>
        <v>505</v>
      </c>
      <c r="O717" s="152">
        <v>64</v>
      </c>
      <c r="P717" s="108">
        <f t="shared" si="124"/>
        <v>1.3835616438356164</v>
      </c>
      <c r="R717" s="142">
        <f t="shared" si="125"/>
        <v>43967</v>
      </c>
      <c r="S717" s="149">
        <f>MAX(0,$S$14*O716*Parameter!$C$6*Parameter!$C$5*Parameter!$C$7*Parameter!$C$8*Parameter!$C$9*Parameter!$C$19*P716)</f>
        <v>6.6165289502701192</v>
      </c>
      <c r="T717" s="150" t="s">
        <v>169</v>
      </c>
      <c r="V717" s="153"/>
      <c r="W717" s="107"/>
      <c r="X717" s="167"/>
    </row>
    <row r="718" spans="2:24">
      <c r="B718" s="164" t="s">
        <v>167</v>
      </c>
      <c r="C718" s="178">
        <v>43871</v>
      </c>
      <c r="D718" s="157">
        <f t="shared" si="121"/>
        <v>404</v>
      </c>
      <c r="E718" s="152">
        <v>269</v>
      </c>
      <c r="F718" s="108">
        <f t="shared" si="120"/>
        <v>1.106849315068493</v>
      </c>
      <c r="H718" s="142">
        <f t="shared" si="122"/>
        <v>43870</v>
      </c>
      <c r="I718" s="149">
        <f>MAX(0,$I$14*E717*Parameter!$C$6*Parameter!$C$5*Parameter!$C$7*Parameter!$C$8*Parameter!$C$9*Parameter!$C$19*F717)</f>
        <v>645.95021769578352</v>
      </c>
      <c r="J718" s="150" t="s">
        <v>187</v>
      </c>
      <c r="L718" s="151" t="s">
        <v>167</v>
      </c>
      <c r="M718" s="278">
        <v>43992</v>
      </c>
      <c r="N718" s="157">
        <f t="shared" si="123"/>
        <v>525</v>
      </c>
      <c r="O718" s="152">
        <v>1</v>
      </c>
      <c r="P718" s="108">
        <f t="shared" si="124"/>
        <v>1.4136986301369863</v>
      </c>
      <c r="R718" s="142">
        <f t="shared" ref="R718:R722" si="126">M717</f>
        <v>43972</v>
      </c>
      <c r="S718" s="149">
        <f>MAX(0,$S$14*O717*Parameter!$C$6*Parameter!$C$5*Parameter!$C$7*Parameter!$C$8*Parameter!$C$9*Parameter!$C$19*P717)</f>
        <v>53.46155391818256</v>
      </c>
      <c r="T718" s="150" t="s">
        <v>169</v>
      </c>
      <c r="V718" s="153"/>
      <c r="W718" s="107"/>
      <c r="X718" s="167"/>
    </row>
    <row r="719" spans="2:24">
      <c r="B719" s="164" t="s">
        <v>167</v>
      </c>
      <c r="C719" s="178">
        <v>43872</v>
      </c>
      <c r="D719" s="157">
        <f t="shared" si="121"/>
        <v>405</v>
      </c>
      <c r="E719" s="152">
        <v>30</v>
      </c>
      <c r="F719" s="108">
        <f t="shared" si="120"/>
        <v>1.1095890410958904</v>
      </c>
      <c r="H719" s="142">
        <f t="shared" si="122"/>
        <v>43871</v>
      </c>
      <c r="I719" s="149">
        <f>MAX(0,$I$14*E718*Parameter!$C$6*Parameter!$C$5*Parameter!$C$7*Parameter!$C$8*Parameter!$C$9*Parameter!$C$19*F718)</f>
        <v>179.76447504988886</v>
      </c>
      <c r="J719" s="150" t="s">
        <v>187</v>
      </c>
      <c r="L719" s="151" t="s">
        <v>167</v>
      </c>
      <c r="M719" s="278">
        <v>44076</v>
      </c>
      <c r="N719" s="157">
        <f t="shared" si="123"/>
        <v>609</v>
      </c>
      <c r="O719" s="152">
        <v>62</v>
      </c>
      <c r="P719" s="108">
        <f t="shared" si="124"/>
        <v>1.4136986301369863</v>
      </c>
      <c r="R719" s="142">
        <f t="shared" si="126"/>
        <v>43992</v>
      </c>
      <c r="S719" s="149">
        <f>MAX(0,$S$14*O718*Parameter!$C$6*Parameter!$C$5*Parameter!$C$7*Parameter!$C$8*Parameter!$C$9*Parameter!$C$19*P718)</f>
        <v>0.8535322345848454</v>
      </c>
      <c r="T719" s="150" t="s">
        <v>169</v>
      </c>
      <c r="V719" s="153"/>
      <c r="W719" s="107"/>
      <c r="X719" s="167"/>
    </row>
    <row r="720" spans="2:24">
      <c r="B720" s="164" t="s">
        <v>167</v>
      </c>
      <c r="C720" s="178">
        <v>43873</v>
      </c>
      <c r="D720" s="157">
        <f t="shared" si="121"/>
        <v>406</v>
      </c>
      <c r="E720" s="152">
        <v>255</v>
      </c>
      <c r="F720" s="108">
        <f t="shared" si="120"/>
        <v>1.1123287671232878</v>
      </c>
      <c r="H720" s="142">
        <f t="shared" si="122"/>
        <v>43872</v>
      </c>
      <c r="I720" s="149">
        <f>MAX(0,$I$14*E719*Parameter!$C$6*Parameter!$C$5*Parameter!$C$7*Parameter!$C$8*Parameter!$C$9*Parameter!$C$19*F719)</f>
        <v>20.097706686445488</v>
      </c>
      <c r="J720" s="150" t="s">
        <v>187</v>
      </c>
      <c r="L720" s="151" t="s">
        <v>167</v>
      </c>
      <c r="M720" s="278">
        <v>44147</v>
      </c>
      <c r="N720" s="157">
        <f t="shared" si="123"/>
        <v>680</v>
      </c>
      <c r="O720" s="152">
        <v>10</v>
      </c>
      <c r="P720" s="108">
        <f t="shared" si="124"/>
        <v>1.4136986301369863</v>
      </c>
      <c r="R720" s="142">
        <f t="shared" si="126"/>
        <v>44076</v>
      </c>
      <c r="S720" s="149">
        <f>MAX(0,$S$14*O719*Parameter!$C$6*Parameter!$C$5*Parameter!$C$7*Parameter!$C$8*Parameter!$C$9*Parameter!$C$19*P719)</f>
        <v>52.918998544260425</v>
      </c>
      <c r="T720" s="150" t="s">
        <v>169</v>
      </c>
      <c r="V720" s="153"/>
      <c r="W720" s="107"/>
      <c r="X720" s="167"/>
    </row>
    <row r="721" spans="2:24">
      <c r="B721" s="164" t="s">
        <v>167</v>
      </c>
      <c r="C721" s="178">
        <v>43875</v>
      </c>
      <c r="D721" s="157">
        <f t="shared" si="121"/>
        <v>408</v>
      </c>
      <c r="E721" s="152">
        <v>325</v>
      </c>
      <c r="F721" s="108">
        <f t="shared" si="120"/>
        <v>1.1178082191780823</v>
      </c>
      <c r="H721" s="142">
        <f t="shared" si="122"/>
        <v>43873</v>
      </c>
      <c r="I721" s="149">
        <f>MAX(0,$I$14*E720*Parameter!$C$6*Parameter!$C$5*Parameter!$C$7*Parameter!$C$8*Parameter!$C$9*Parameter!$C$19*F720)</f>
        <v>171.25231055536639</v>
      </c>
      <c r="J721" s="150" t="s">
        <v>187</v>
      </c>
      <c r="L721" s="151" t="s">
        <v>167</v>
      </c>
      <c r="M721" s="278">
        <v>44204</v>
      </c>
      <c r="N721" s="157">
        <f t="shared" si="123"/>
        <v>737</v>
      </c>
      <c r="O721" s="152">
        <v>12</v>
      </c>
      <c r="P721" s="108">
        <f t="shared" si="124"/>
        <v>1.4136986301369863</v>
      </c>
      <c r="R721" s="142">
        <f t="shared" si="126"/>
        <v>44147</v>
      </c>
      <c r="S721" s="149">
        <f>MAX(0,$S$14*O720*Parameter!$C$6*Parameter!$C$5*Parameter!$C$7*Parameter!$C$8*Parameter!$C$9*Parameter!$C$19*P720)</f>
        <v>8.5353223458484546</v>
      </c>
      <c r="T721" s="150" t="s">
        <v>169</v>
      </c>
      <c r="V721" s="153"/>
      <c r="W721" s="107"/>
      <c r="X721" s="167"/>
    </row>
    <row r="722" spans="2:24">
      <c r="B722" s="164" t="s">
        <v>167</v>
      </c>
      <c r="C722" s="178">
        <v>43876</v>
      </c>
      <c r="D722" s="157">
        <f t="shared" si="121"/>
        <v>409</v>
      </c>
      <c r="E722" s="152">
        <v>159</v>
      </c>
      <c r="F722" s="108">
        <f t="shared" si="120"/>
        <v>1.1205479452054794</v>
      </c>
      <c r="H722" s="142">
        <f t="shared" si="122"/>
        <v>43875</v>
      </c>
      <c r="I722" s="149">
        <f>MAX(0,$I$14*E721*Parameter!$C$6*Parameter!$C$5*Parameter!$C$7*Parameter!$C$8*Parameter!$C$9*Parameter!$C$19*F721)</f>
        <v>219.33793470145449</v>
      </c>
      <c r="J722" s="150" t="s">
        <v>187</v>
      </c>
      <c r="L722" s="285" t="s">
        <v>176</v>
      </c>
      <c r="M722" s="285"/>
      <c r="N722" s="285"/>
      <c r="O722" s="286">
        <f>SUM(O710:O721)</f>
        <v>224</v>
      </c>
      <c r="P722" s="287"/>
      <c r="R722" s="142">
        <f t="shared" si="126"/>
        <v>44204</v>
      </c>
      <c r="S722" s="149">
        <f>MAX(0,$S$14*O721*Parameter!$C$6*Parameter!$C$5*Parameter!$C$7*Parameter!$C$8*Parameter!$C$9*Parameter!$C$19*P721)</f>
        <v>10.242386815018145</v>
      </c>
      <c r="T722" s="150" t="s">
        <v>169</v>
      </c>
      <c r="V722" s="153"/>
      <c r="W722" s="107"/>
      <c r="X722" s="167"/>
    </row>
    <row r="723" spans="2:24">
      <c r="B723" s="164" t="s">
        <v>167</v>
      </c>
      <c r="C723" s="178">
        <v>43877</v>
      </c>
      <c r="D723" s="157">
        <f t="shared" si="121"/>
        <v>410</v>
      </c>
      <c r="E723" s="152">
        <v>902</v>
      </c>
      <c r="F723" s="108">
        <f t="shared" si="120"/>
        <v>1.1232876712328768</v>
      </c>
      <c r="H723" s="142">
        <f t="shared" si="122"/>
        <v>43876</v>
      </c>
      <c r="I723" s="149">
        <f>MAX(0,$I$14*E722*Parameter!$C$6*Parameter!$C$5*Parameter!$C$7*Parameter!$C$8*Parameter!$C$9*Parameter!$C$19*F722)</f>
        <v>107.56987354125403</v>
      </c>
      <c r="J723" s="150" t="s">
        <v>187</v>
      </c>
      <c r="L723" s="285"/>
      <c r="M723" s="285"/>
      <c r="N723" s="285"/>
      <c r="O723" s="286"/>
      <c r="P723" s="287"/>
      <c r="R723" s="144" t="s">
        <v>177</v>
      </c>
      <c r="S723" s="238">
        <f>SUM(S711:S722)</f>
        <v>184.56807506778497</v>
      </c>
      <c r="T723" s="150" t="s">
        <v>169</v>
      </c>
      <c r="V723" s="153"/>
      <c r="W723" s="107"/>
      <c r="X723" s="167"/>
    </row>
    <row r="724" spans="2:24">
      <c r="B724" s="164" t="s">
        <v>167</v>
      </c>
      <c r="C724" s="178">
        <v>43878</v>
      </c>
      <c r="D724" s="157">
        <f t="shared" si="121"/>
        <v>411</v>
      </c>
      <c r="E724" s="152">
        <v>364</v>
      </c>
      <c r="F724" s="108">
        <f t="shared" si="120"/>
        <v>1.1260273972602739</v>
      </c>
      <c r="H724" s="142">
        <f t="shared" si="122"/>
        <v>43877</v>
      </c>
      <c r="I724" s="149">
        <f>MAX(0,$I$14*E723*Parameter!$C$6*Parameter!$C$5*Parameter!$C$7*Parameter!$C$8*Parameter!$C$9*Parameter!$C$19*F723)</f>
        <v>611.73118409722395</v>
      </c>
      <c r="J724" s="150" t="s">
        <v>187</v>
      </c>
      <c r="L724" s="153"/>
      <c r="M724" s="280"/>
      <c r="N724" s="244"/>
      <c r="P724" s="245"/>
      <c r="R724" s="246"/>
      <c r="S724" s="247"/>
      <c r="T724" s="235"/>
      <c r="V724" s="153"/>
      <c r="W724" s="107"/>
      <c r="X724" s="167"/>
    </row>
    <row r="725" spans="2:24">
      <c r="B725" s="164" t="s">
        <v>167</v>
      </c>
      <c r="C725" s="178">
        <v>43879</v>
      </c>
      <c r="D725" s="157">
        <f t="shared" si="121"/>
        <v>412</v>
      </c>
      <c r="E725" s="152">
        <v>70</v>
      </c>
      <c r="F725" s="108">
        <f t="shared" si="120"/>
        <v>1.1287671232876713</v>
      </c>
      <c r="H725" s="142">
        <f t="shared" si="122"/>
        <v>43878</v>
      </c>
      <c r="I725" s="149">
        <f>MAX(0,$I$14*E724*Parameter!$C$6*Parameter!$C$5*Parameter!$C$7*Parameter!$C$8*Parameter!$C$9*Parameter!$C$19*F724)</f>
        <v>247.46479926905272</v>
      </c>
      <c r="J725" s="150" t="s">
        <v>187</v>
      </c>
      <c r="L725" s="153"/>
      <c r="M725" s="280"/>
      <c r="N725" s="244"/>
      <c r="P725" s="245"/>
      <c r="R725" s="246"/>
      <c r="S725" s="247"/>
      <c r="T725" s="235"/>
      <c r="V725" s="153"/>
      <c r="W725" s="107"/>
      <c r="X725" s="167"/>
    </row>
    <row r="726" spans="2:24">
      <c r="B726" s="164" t="s">
        <v>167</v>
      </c>
      <c r="C726" s="178">
        <v>43880</v>
      </c>
      <c r="D726" s="157">
        <f t="shared" si="121"/>
        <v>413</v>
      </c>
      <c r="E726" s="152">
        <v>535</v>
      </c>
      <c r="F726" s="108">
        <f t="shared" si="120"/>
        <v>1.1315068493150684</v>
      </c>
      <c r="H726" s="142">
        <f t="shared" si="122"/>
        <v>43879</v>
      </c>
      <c r="I726" s="149">
        <f>MAX(0,$I$14*E725*Parameter!$C$6*Parameter!$C$5*Parameter!$C$7*Parameter!$C$8*Parameter!$C$9*Parameter!$C$19*F725)</f>
        <v>47.705173731447566</v>
      </c>
      <c r="J726" s="150" t="s">
        <v>187</v>
      </c>
      <c r="L726" s="153"/>
      <c r="M726" s="280"/>
      <c r="N726" s="244"/>
      <c r="P726" s="245"/>
      <c r="R726" s="246"/>
      <c r="S726" s="247"/>
      <c r="T726" s="235"/>
      <c r="V726" s="153"/>
      <c r="W726" s="107"/>
      <c r="X726" s="167"/>
    </row>
    <row r="727" spans="2:24">
      <c r="B727" s="164" t="s">
        <v>167</v>
      </c>
      <c r="C727" s="178">
        <v>43881</v>
      </c>
      <c r="D727" s="157">
        <f t="shared" si="121"/>
        <v>414</v>
      </c>
      <c r="E727" s="152">
        <v>448</v>
      </c>
      <c r="F727" s="108">
        <f t="shared" si="120"/>
        <v>1.1342465753424658</v>
      </c>
      <c r="H727" s="142">
        <f t="shared" si="122"/>
        <v>43880</v>
      </c>
      <c r="I727" s="149">
        <f>MAX(0,$I$14*E726*Parameter!$C$6*Parameter!$C$5*Parameter!$C$7*Parameter!$C$8*Parameter!$C$9*Parameter!$C$19*F726)</f>
        <v>365.48878855173365</v>
      </c>
      <c r="J727" s="150" t="s">
        <v>187</v>
      </c>
      <c r="L727" s="153"/>
      <c r="M727" s="280"/>
      <c r="N727" s="244"/>
      <c r="P727" s="245"/>
      <c r="R727" s="246"/>
      <c r="S727" s="247"/>
      <c r="T727" s="235"/>
      <c r="V727" s="153"/>
      <c r="W727" s="107"/>
      <c r="X727" s="167"/>
    </row>
    <row r="728" spans="2:24">
      <c r="B728" s="164" t="s">
        <v>167</v>
      </c>
      <c r="C728" s="178">
        <v>43882</v>
      </c>
      <c r="D728" s="157">
        <f t="shared" si="121"/>
        <v>415</v>
      </c>
      <c r="E728" s="152">
        <v>716</v>
      </c>
      <c r="F728" s="108">
        <f t="shared" si="120"/>
        <v>1.1369863013698631</v>
      </c>
      <c r="H728" s="142">
        <f t="shared" si="122"/>
        <v>43881</v>
      </c>
      <c r="I728" s="149">
        <f>MAX(0,$I$14*E727*Parameter!$C$6*Parameter!$C$5*Parameter!$C$7*Parameter!$C$8*Parameter!$C$9*Parameter!$C$19*F727)</f>
        <v>306.79521436612498</v>
      </c>
      <c r="J728" s="150" t="s">
        <v>187</v>
      </c>
      <c r="L728" s="153"/>
      <c r="M728" s="280"/>
      <c r="N728" s="244"/>
      <c r="P728" s="245"/>
      <c r="R728" s="246"/>
      <c r="S728" s="247"/>
      <c r="T728" s="235"/>
      <c r="V728" s="153"/>
      <c r="W728" s="107"/>
      <c r="X728" s="167"/>
    </row>
    <row r="729" spans="2:24">
      <c r="B729" s="164" t="s">
        <v>167</v>
      </c>
      <c r="C729" s="178">
        <v>43883</v>
      </c>
      <c r="D729" s="157">
        <f t="shared" si="121"/>
        <v>416</v>
      </c>
      <c r="E729" s="152">
        <v>522</v>
      </c>
      <c r="F729" s="108">
        <f t="shared" si="120"/>
        <v>1.1397260273972603</v>
      </c>
      <c r="H729" s="142">
        <f t="shared" si="122"/>
        <v>43882</v>
      </c>
      <c r="I729" s="149">
        <f>MAX(0,$I$14*E728*Parameter!$C$6*Parameter!$C$5*Parameter!$C$7*Parameter!$C$8*Parameter!$C$9*Parameter!$C$19*F728)</f>
        <v>491.50885307081597</v>
      </c>
      <c r="J729" s="150" t="s">
        <v>187</v>
      </c>
      <c r="L729" s="153"/>
      <c r="M729" s="280"/>
      <c r="N729" s="244"/>
      <c r="P729" s="245"/>
      <c r="R729" s="246"/>
      <c r="S729" s="247"/>
      <c r="T729" s="235"/>
      <c r="V729" s="153"/>
      <c r="W729" s="107"/>
      <c r="X729" s="167"/>
    </row>
    <row r="730" spans="2:24">
      <c r="B730" s="164" t="s">
        <v>167</v>
      </c>
      <c r="C730" s="178">
        <v>43884</v>
      </c>
      <c r="D730" s="157">
        <f t="shared" si="121"/>
        <v>417</v>
      </c>
      <c r="E730" s="152">
        <v>1394</v>
      </c>
      <c r="F730" s="108">
        <f t="shared" si="120"/>
        <v>1.1424657534246576</v>
      </c>
      <c r="H730" s="142">
        <f t="shared" si="122"/>
        <v>43883</v>
      </c>
      <c r="I730" s="149">
        <f>MAX(0,$I$14*E729*Parameter!$C$6*Parameter!$C$5*Parameter!$C$7*Parameter!$C$8*Parameter!$C$9*Parameter!$C$19*F729)</f>
        <v>359.19812365226426</v>
      </c>
      <c r="J730" s="150" t="s">
        <v>187</v>
      </c>
      <c r="L730" s="153"/>
      <c r="M730" s="280"/>
      <c r="N730" s="244"/>
      <c r="P730" s="245"/>
      <c r="R730" s="246"/>
      <c r="S730" s="247"/>
      <c r="T730" s="235"/>
      <c r="V730" s="153"/>
      <c r="W730" s="107"/>
      <c r="X730" s="167"/>
    </row>
    <row r="731" spans="2:24">
      <c r="B731" s="164" t="s">
        <v>167</v>
      </c>
      <c r="C731" s="178">
        <v>43885</v>
      </c>
      <c r="D731" s="157">
        <f t="shared" si="121"/>
        <v>418</v>
      </c>
      <c r="E731" s="152">
        <v>1413</v>
      </c>
      <c r="F731" s="108">
        <f t="shared" si="120"/>
        <v>1.1452054794520548</v>
      </c>
      <c r="H731" s="142">
        <f t="shared" si="122"/>
        <v>43884</v>
      </c>
      <c r="I731" s="149">
        <f>MAX(0,$I$14*E730*Parameter!$C$6*Parameter!$C$5*Parameter!$C$7*Parameter!$C$8*Parameter!$C$9*Parameter!$C$19*F730)</f>
        <v>961.54376143353022</v>
      </c>
      <c r="J731" s="150" t="s">
        <v>187</v>
      </c>
      <c r="L731" s="153"/>
      <c r="M731" s="280"/>
      <c r="N731" s="244"/>
      <c r="P731" s="245"/>
      <c r="R731" s="246"/>
      <c r="S731" s="247"/>
      <c r="T731" s="235"/>
      <c r="V731" s="153"/>
      <c r="W731" s="107"/>
      <c r="X731" s="167"/>
    </row>
    <row r="732" spans="2:24">
      <c r="B732" s="164" t="s">
        <v>167</v>
      </c>
      <c r="C732" s="178">
        <v>43886</v>
      </c>
      <c r="D732" s="157">
        <f t="shared" si="121"/>
        <v>419</v>
      </c>
      <c r="E732" s="152">
        <v>1303</v>
      </c>
      <c r="F732" s="108">
        <f t="shared" si="120"/>
        <v>1.1479452054794521</v>
      </c>
      <c r="H732" s="142">
        <f t="shared" si="122"/>
        <v>43885</v>
      </c>
      <c r="I732" s="149">
        <f>MAX(0,$I$14*E731*Parameter!$C$6*Parameter!$C$5*Parameter!$C$7*Parameter!$C$8*Parameter!$C$9*Parameter!$C$19*F731)</f>
        <v>976.98674000346057</v>
      </c>
      <c r="J732" s="150" t="s">
        <v>187</v>
      </c>
      <c r="L732" s="153"/>
      <c r="M732" s="280"/>
      <c r="N732" s="244"/>
      <c r="P732" s="245"/>
      <c r="R732" s="246"/>
      <c r="S732" s="247"/>
      <c r="T732" s="235"/>
      <c r="V732" s="153"/>
      <c r="W732" s="107"/>
      <c r="X732" s="167"/>
    </row>
    <row r="733" spans="2:24">
      <c r="B733" s="164" t="s">
        <v>167</v>
      </c>
      <c r="C733" s="178">
        <v>43887</v>
      </c>
      <c r="D733" s="157">
        <f t="shared" si="121"/>
        <v>420</v>
      </c>
      <c r="E733" s="152">
        <v>1675</v>
      </c>
      <c r="F733" s="108">
        <f t="shared" si="120"/>
        <v>1.1506849315068493</v>
      </c>
      <c r="H733" s="142">
        <f t="shared" si="122"/>
        <v>43886</v>
      </c>
      <c r="I733" s="149">
        <f>MAX(0,$I$14*E732*Parameter!$C$6*Parameter!$C$5*Parameter!$C$7*Parameter!$C$8*Parameter!$C$9*Parameter!$C$19*F732)</f>
        <v>903.0850740256559</v>
      </c>
      <c r="J733" s="150" t="s">
        <v>187</v>
      </c>
      <c r="L733" s="153"/>
      <c r="M733" s="280"/>
      <c r="N733" s="244"/>
      <c r="P733" s="245"/>
      <c r="R733" s="246"/>
      <c r="S733" s="247"/>
      <c r="T733" s="235"/>
      <c r="V733" s="153"/>
      <c r="W733" s="107"/>
      <c r="X733" s="167"/>
    </row>
    <row r="734" spans="2:24">
      <c r="B734" s="164" t="s">
        <v>167</v>
      </c>
      <c r="C734" s="178">
        <v>43888</v>
      </c>
      <c r="D734" s="157">
        <f t="shared" si="121"/>
        <v>421</v>
      </c>
      <c r="E734" s="152">
        <v>534</v>
      </c>
      <c r="F734" s="108">
        <f t="shared" si="120"/>
        <v>1.1534246575342466</v>
      </c>
      <c r="H734" s="142">
        <f t="shared" si="122"/>
        <v>43887</v>
      </c>
      <c r="I734" s="149">
        <f>MAX(0,$I$14*E733*Parameter!$C$6*Parameter!$C$5*Parameter!$C$7*Parameter!$C$8*Parameter!$C$9*Parameter!$C$19*F733)</f>
        <v>1163.6820291287572</v>
      </c>
      <c r="J734" s="150" t="s">
        <v>187</v>
      </c>
      <c r="L734" s="153"/>
      <c r="M734" s="280"/>
      <c r="N734" s="244"/>
      <c r="P734" s="245"/>
      <c r="R734" s="246"/>
      <c r="S734" s="247"/>
      <c r="T734" s="235"/>
      <c r="V734" s="153"/>
      <c r="W734" s="107"/>
      <c r="X734" s="167"/>
    </row>
    <row r="735" spans="2:24">
      <c r="B735" s="164" t="s">
        <v>167</v>
      </c>
      <c r="C735" s="178">
        <v>43889</v>
      </c>
      <c r="D735" s="157">
        <f t="shared" si="121"/>
        <v>422</v>
      </c>
      <c r="E735" s="152">
        <v>571</v>
      </c>
      <c r="F735" s="108">
        <f t="shared" si="120"/>
        <v>1.1561643835616437</v>
      </c>
      <c r="H735" s="142">
        <f t="shared" si="122"/>
        <v>43888</v>
      </c>
      <c r="I735" s="149">
        <f>MAX(0,$I$14*E734*Parameter!$C$6*Parameter!$C$5*Parameter!$C$7*Parameter!$C$8*Parameter!$C$9*Parameter!$C$19*F734)</f>
        <v>371.87208485650672</v>
      </c>
      <c r="J735" s="150" t="s">
        <v>187</v>
      </c>
      <c r="V735" s="153"/>
      <c r="W735" s="107"/>
      <c r="X735" s="167"/>
    </row>
    <row r="736" spans="2:24">
      <c r="B736" s="164" t="s">
        <v>167</v>
      </c>
      <c r="C736" s="178">
        <v>43890</v>
      </c>
      <c r="D736" s="157">
        <f t="shared" si="121"/>
        <v>423</v>
      </c>
      <c r="E736" s="152">
        <v>456</v>
      </c>
      <c r="F736" s="108">
        <f t="shared" si="120"/>
        <v>1.1589041095890411</v>
      </c>
      <c r="H736" s="142">
        <f t="shared" ref="H736:H738" si="127">C735</f>
        <v>43889</v>
      </c>
      <c r="I736" s="149">
        <f>MAX(0,$I$14*E735*Parameter!$C$6*Parameter!$C$5*Parameter!$C$7*Parameter!$C$8*Parameter!$C$9*Parameter!$C$19*F735)</f>
        <v>398.58301222874718</v>
      </c>
      <c r="J736" s="150" t="s">
        <v>187</v>
      </c>
      <c r="V736" s="153"/>
      <c r="W736" s="107"/>
      <c r="X736" s="167"/>
    </row>
    <row r="737" spans="2:24">
      <c r="B737" s="164" t="s">
        <v>167</v>
      </c>
      <c r="C737" s="178">
        <v>43891</v>
      </c>
      <c r="D737" s="157">
        <f t="shared" si="121"/>
        <v>424</v>
      </c>
      <c r="E737" s="152">
        <v>863</v>
      </c>
      <c r="F737" s="108">
        <f t="shared" si="120"/>
        <v>1.1616438356164382</v>
      </c>
      <c r="H737" s="142">
        <f t="shared" si="127"/>
        <v>43890</v>
      </c>
      <c r="I737" s="149">
        <f>MAX(0,$I$14*E736*Parameter!$C$6*Parameter!$C$5*Parameter!$C$7*Parameter!$C$8*Parameter!$C$9*Parameter!$C$19*F736)</f>
        <v>319.06225903992578</v>
      </c>
      <c r="J737" s="150" t="s">
        <v>187</v>
      </c>
      <c r="V737" s="153"/>
      <c r="W737" s="107"/>
      <c r="X737" s="167"/>
    </row>
    <row r="738" spans="2:24">
      <c r="B738" s="301" t="s">
        <v>176</v>
      </c>
      <c r="C738" s="294"/>
      <c r="D738" s="295"/>
      <c r="E738" s="299">
        <f>SUM(E710:E737)</f>
        <v>17776</v>
      </c>
      <c r="F738" s="291"/>
      <c r="H738" s="142">
        <f t="shared" si="127"/>
        <v>43891</v>
      </c>
      <c r="I738" s="149">
        <f>MAX(0,$I$14*E737*Parameter!$C$6*Parameter!$C$5*Parameter!$C$7*Parameter!$C$8*Parameter!$C$9*Parameter!$C$19*F737)</f>
        <v>605.26683531280992</v>
      </c>
      <c r="J738" s="150" t="s">
        <v>187</v>
      </c>
      <c r="X738" s="160"/>
    </row>
    <row r="739" spans="2:24" ht="15.75" thickBot="1">
      <c r="B739" s="302"/>
      <c r="C739" s="303"/>
      <c r="D739" s="304"/>
      <c r="E739" s="305"/>
      <c r="F739" s="306"/>
      <c r="G739" s="168"/>
      <c r="H739" s="169" t="s">
        <v>177</v>
      </c>
      <c r="I739" s="170">
        <f>SUM(I711:I738)</f>
        <v>12117.845254236687</v>
      </c>
      <c r="J739" s="171" t="s">
        <v>169</v>
      </c>
      <c r="K739" s="172"/>
      <c r="L739" s="172"/>
      <c r="M739" s="172"/>
      <c r="N739" s="172"/>
      <c r="O739" s="172"/>
      <c r="P739" s="172"/>
      <c r="Q739" s="172"/>
      <c r="R739" s="172"/>
      <c r="S739" s="172"/>
      <c r="T739" s="172"/>
      <c r="U739" s="172"/>
      <c r="V739" s="172"/>
      <c r="W739" s="172"/>
      <c r="X739" s="173"/>
    </row>
    <row r="740" spans="2:24" ht="15.75" thickBot="1"/>
    <row r="741" spans="2:24" ht="24" thickBot="1">
      <c r="B741" s="174" t="s">
        <v>57</v>
      </c>
      <c r="C741" s="158" t="s">
        <v>146</v>
      </c>
      <c r="D741" s="175">
        <f>I743+S743</f>
        <v>12231</v>
      </c>
      <c r="E741" s="176" t="s">
        <v>147</v>
      </c>
      <c r="F741" s="158" t="str">
        <f>X750</f>
        <v>Less than expected</v>
      </c>
      <c r="G741" s="177"/>
      <c r="H741" s="177"/>
      <c r="I741" s="175">
        <f>E776+O758</f>
        <v>18000</v>
      </c>
      <c r="J741" s="177" t="s">
        <v>148</v>
      </c>
      <c r="K741" s="177"/>
      <c r="L741" s="177"/>
      <c r="M741" s="186">
        <v>0</v>
      </c>
      <c r="N741" s="177" t="s">
        <v>149</v>
      </c>
      <c r="O741" s="177"/>
      <c r="P741" s="177"/>
      <c r="Q741" s="177"/>
      <c r="R741" s="177"/>
      <c r="S741" s="175">
        <f>I741-M741</f>
        <v>18000</v>
      </c>
      <c r="T741" s="177" t="s">
        <v>150</v>
      </c>
      <c r="U741" s="177"/>
      <c r="V741" s="177"/>
      <c r="W741" s="242">
        <f>S741*'MR Reference'!$C$79</f>
        <v>16560</v>
      </c>
      <c r="X741" s="241" t="s">
        <v>151</v>
      </c>
    </row>
    <row r="742" spans="2:24" ht="19.5" thickBot="1">
      <c r="B742" s="159"/>
      <c r="C742" s="14"/>
      <c r="D742" s="14"/>
      <c r="E742" s="15"/>
      <c r="F742" s="16"/>
      <c r="G742" s="14"/>
      <c r="X742" s="160"/>
    </row>
    <row r="743" spans="2:24" ht="24" thickBot="1">
      <c r="B743" s="67" t="s">
        <v>273</v>
      </c>
      <c r="C743" s="237" t="s">
        <v>153</v>
      </c>
      <c r="D743" s="69"/>
      <c r="E743" s="70"/>
      <c r="F743" s="68"/>
      <c r="G743" s="71"/>
      <c r="H743" s="68" t="s">
        <v>146</v>
      </c>
      <c r="I743" s="141">
        <f>ROUNDDOWN(I777,0)</f>
        <v>11889</v>
      </c>
      <c r="J743" s="72" t="s">
        <v>147</v>
      </c>
      <c r="L743" s="67" t="s">
        <v>274</v>
      </c>
      <c r="M743" s="237" t="s">
        <v>155</v>
      </c>
      <c r="N743" s="69"/>
      <c r="O743" s="70"/>
      <c r="P743" s="239"/>
      <c r="Q743" s="71"/>
      <c r="R743" s="68" t="s">
        <v>146</v>
      </c>
      <c r="S743" s="141">
        <f>ROUNDDOWN(S759,0)</f>
        <v>342</v>
      </c>
      <c r="T743" s="72" t="s">
        <v>147</v>
      </c>
      <c r="V743" s="288" t="s">
        <v>156</v>
      </c>
      <c r="W743" s="289"/>
      <c r="X743" s="290"/>
    </row>
    <row r="744" spans="2:24" ht="18.75">
      <c r="B744" s="159"/>
      <c r="C744" s="14"/>
      <c r="D744" s="14"/>
      <c r="E744" s="15"/>
      <c r="F744" s="16"/>
      <c r="G744" s="14"/>
      <c r="L744" s="11"/>
      <c r="M744" s="14"/>
      <c r="N744" s="14"/>
      <c r="O744" s="15"/>
      <c r="P744" s="16"/>
      <c r="Q744" s="14"/>
      <c r="X744" s="160"/>
    </row>
    <row r="745" spans="2:24" ht="18.75">
      <c r="B745" s="161" t="s">
        <v>157</v>
      </c>
      <c r="C745" s="14"/>
      <c r="D745" s="14"/>
      <c r="E745" s="15"/>
      <c r="F745" s="16"/>
      <c r="G745" s="14"/>
      <c r="H745" s="17" t="s">
        <v>158</v>
      </c>
      <c r="L745" s="17" t="s">
        <v>157</v>
      </c>
      <c r="M745" s="14"/>
      <c r="N745" s="14"/>
      <c r="O745" s="15"/>
      <c r="P745" s="16"/>
      <c r="Q745" s="14"/>
      <c r="R745" s="17" t="s">
        <v>158</v>
      </c>
      <c r="V745" s="17" t="s">
        <v>156</v>
      </c>
      <c r="X745" s="160"/>
    </row>
    <row r="746" spans="2:24" ht="23.25">
      <c r="B746" s="162" t="s">
        <v>275</v>
      </c>
      <c r="C746" s="146"/>
      <c r="D746" s="144" t="s">
        <v>160</v>
      </c>
      <c r="E746" s="147" t="s">
        <v>267</v>
      </c>
      <c r="F746" s="144" t="s">
        <v>162</v>
      </c>
      <c r="G746" s="18"/>
      <c r="H746" s="145" t="s">
        <v>273</v>
      </c>
      <c r="I746" s="144" t="s">
        <v>163</v>
      </c>
      <c r="J746" s="148" t="s">
        <v>164</v>
      </c>
      <c r="L746" s="143" t="s">
        <v>276</v>
      </c>
      <c r="M746" s="146"/>
      <c r="N746" s="144" t="s">
        <v>160</v>
      </c>
      <c r="O746" s="147" t="s">
        <v>161</v>
      </c>
      <c r="P746" s="144" t="s">
        <v>162</v>
      </c>
      <c r="Q746" s="18"/>
      <c r="R746" s="145" t="s">
        <v>274</v>
      </c>
      <c r="S746" s="144" t="s">
        <v>163</v>
      </c>
      <c r="T746" s="148" t="s">
        <v>164</v>
      </c>
      <c r="V746" s="143" t="s">
        <v>57</v>
      </c>
      <c r="W746" s="148" t="s">
        <v>166</v>
      </c>
      <c r="X746" s="163" t="s">
        <v>164</v>
      </c>
    </row>
    <row r="747" spans="2:24">
      <c r="B747" s="164" t="s">
        <v>167</v>
      </c>
      <c r="C747" s="178">
        <v>43863</v>
      </c>
      <c r="D747" s="157">
        <f t="shared" ref="D747:D775" si="128">(C747+(365*2))-$C$3</f>
        <v>396</v>
      </c>
      <c r="E747" s="152">
        <v>293</v>
      </c>
      <c r="F747" s="108">
        <f t="shared" ref="F747:F775" si="129">MIN($C$5/365, (D747/365))</f>
        <v>1.0849315068493151</v>
      </c>
      <c r="H747" s="144" t="s">
        <v>168</v>
      </c>
      <c r="I747" s="147">
        <f>Parameter!$C$18*(Parameter!$C$17/Parameter!$C$4-1)</f>
        <v>1.9310126823253633</v>
      </c>
      <c r="J747" s="144" t="s">
        <v>169</v>
      </c>
      <c r="L747" s="151" t="s">
        <v>167</v>
      </c>
      <c r="M747" s="277">
        <v>43909</v>
      </c>
      <c r="N747" s="157">
        <f>(M747+(365*2))-$C$3</f>
        <v>442</v>
      </c>
      <c r="O747" s="152">
        <v>7</v>
      </c>
      <c r="P747" s="108">
        <f>MIN($C$5/365, (N747/365))</f>
        <v>1.210958904109589</v>
      </c>
      <c r="Q747" s="11"/>
      <c r="R747" s="144" t="s">
        <v>168</v>
      </c>
      <c r="S747" s="147">
        <f>Parameter!$C$18*(Parameter!$C$17/Parameter!$C$4-1)</f>
        <v>1.9310126823253633</v>
      </c>
      <c r="T747" s="144" t="s">
        <v>169</v>
      </c>
      <c r="V747" s="151" t="s">
        <v>170</v>
      </c>
      <c r="W747" s="152">
        <v>44394</v>
      </c>
      <c r="X747" s="165" t="s">
        <v>171</v>
      </c>
    </row>
    <row r="748" spans="2:24">
      <c r="B748" s="164" t="s">
        <v>167</v>
      </c>
      <c r="C748" s="178">
        <v>43864</v>
      </c>
      <c r="D748" s="157">
        <f t="shared" si="128"/>
        <v>397</v>
      </c>
      <c r="E748" s="152">
        <v>861</v>
      </c>
      <c r="F748" s="108">
        <f t="shared" si="129"/>
        <v>1.0876712328767124</v>
      </c>
      <c r="H748" s="142">
        <f t="shared" ref="H748:H769" si="130">C747</f>
        <v>43863</v>
      </c>
      <c r="I748" s="149">
        <f>MAX(0,$I$14*E747*Parameter!$C$6*Parameter!$C$5*Parameter!$C$7*Parameter!$C$8*Parameter!$C$9*Parameter!$C$19*F747)</f>
        <v>191.92565526048534</v>
      </c>
      <c r="J748" s="150" t="s">
        <v>187</v>
      </c>
      <c r="L748" s="151" t="s">
        <v>167</v>
      </c>
      <c r="M748" s="281">
        <v>43911</v>
      </c>
      <c r="N748" s="157">
        <f t="shared" ref="N748:N757" si="131">(M748+(365*2))-$C$3</f>
        <v>444</v>
      </c>
      <c r="O748" s="152">
        <v>105</v>
      </c>
      <c r="P748" s="108">
        <f t="shared" ref="P748:P757" si="132">MIN($C$5/365, (N748/365))</f>
        <v>1.2164383561643837</v>
      </c>
      <c r="Q748" s="11"/>
      <c r="R748" s="142">
        <f>M747</f>
        <v>43909</v>
      </c>
      <c r="S748" s="149">
        <f>MAX(0,$S$14*O747*Parameter!$C$6*Parameter!$C$5*Parameter!$C$7*Parameter!$C$8*Parameter!$C$9*Parameter!$C$19*P747)</f>
        <v>5.1178851430339378</v>
      </c>
      <c r="T748" s="150" t="s">
        <v>169</v>
      </c>
      <c r="V748" s="151" t="s">
        <v>172</v>
      </c>
      <c r="W748" s="152">
        <f>(W747/365)*$C$5</f>
        <v>62759.736986301366</v>
      </c>
      <c r="X748" s="165" t="s">
        <v>173</v>
      </c>
    </row>
    <row r="749" spans="2:24">
      <c r="B749" s="164" t="s">
        <v>167</v>
      </c>
      <c r="C749" s="178">
        <v>43865</v>
      </c>
      <c r="D749" s="157">
        <f t="shared" si="128"/>
        <v>398</v>
      </c>
      <c r="E749" s="152">
        <v>838</v>
      </c>
      <c r="F749" s="108">
        <f t="shared" si="129"/>
        <v>1.0904109589041096</v>
      </c>
      <c r="H749" s="142">
        <f t="shared" si="130"/>
        <v>43864</v>
      </c>
      <c r="I749" s="149">
        <f>MAX(0,$I$14*E748*Parameter!$C$6*Parameter!$C$5*Parameter!$C$7*Parameter!$C$8*Parameter!$C$9*Parameter!$C$19*F748)</f>
        <v>565.41051904862059</v>
      </c>
      <c r="J749" s="150" t="s">
        <v>187</v>
      </c>
      <c r="L749" s="151" t="s">
        <v>167</v>
      </c>
      <c r="M749" s="281">
        <v>43912</v>
      </c>
      <c r="N749" s="157">
        <f t="shared" si="131"/>
        <v>445</v>
      </c>
      <c r="O749" s="152">
        <v>3</v>
      </c>
      <c r="P749" s="108">
        <f t="shared" si="132"/>
        <v>1.2191780821917808</v>
      </c>
      <c r="Q749" s="11"/>
      <c r="R749" s="142">
        <f>M748</f>
        <v>43911</v>
      </c>
      <c r="S749" s="149">
        <f>MAX(0,$S$14*O748*Parameter!$C$6*Parameter!$C$5*Parameter!$C$7*Parameter!$C$8*Parameter!$C$9*Parameter!$C$19*P748)</f>
        <v>77.115644915398249</v>
      </c>
      <c r="T749" s="150" t="s">
        <v>169</v>
      </c>
      <c r="V749" s="151" t="s">
        <v>174</v>
      </c>
      <c r="W749" s="154">
        <f>D741</f>
        <v>12231</v>
      </c>
      <c r="X749" s="165" t="s">
        <v>173</v>
      </c>
    </row>
    <row r="750" spans="2:24">
      <c r="B750" s="164" t="s">
        <v>167</v>
      </c>
      <c r="C750" s="178">
        <v>43866</v>
      </c>
      <c r="D750" s="157">
        <f t="shared" si="128"/>
        <v>399</v>
      </c>
      <c r="E750" s="152">
        <v>1383</v>
      </c>
      <c r="F750" s="108">
        <f t="shared" si="129"/>
        <v>1.0931506849315069</v>
      </c>
      <c r="H750" s="142">
        <f t="shared" si="130"/>
        <v>43865</v>
      </c>
      <c r="I750" s="149">
        <f>MAX(0,$I$14*E749*Parameter!$C$6*Parameter!$C$5*Parameter!$C$7*Parameter!$C$8*Parameter!$C$9*Parameter!$C$19*F749)</f>
        <v>551.69280040247293</v>
      </c>
      <c r="J750" s="150" t="s">
        <v>187</v>
      </c>
      <c r="L750" s="151" t="s">
        <v>167</v>
      </c>
      <c r="M750" s="278">
        <v>43918</v>
      </c>
      <c r="N750" s="157">
        <f t="shared" si="131"/>
        <v>451</v>
      </c>
      <c r="O750" s="152">
        <v>8</v>
      </c>
      <c r="P750" s="108">
        <f t="shared" si="132"/>
        <v>1.2356164383561643</v>
      </c>
      <c r="Q750" s="11"/>
      <c r="R750" s="142">
        <f t="shared" ref="R750:R758" si="133">M749</f>
        <v>43912</v>
      </c>
      <c r="S750" s="149">
        <f>MAX(0,$S$14*O749*Parameter!$C$6*Parameter!$C$5*Parameter!$C$7*Parameter!$C$8*Parameter!$C$9*Parameter!$C$19*P749)</f>
        <v>2.2082665371526526</v>
      </c>
      <c r="T750" s="150" t="s">
        <v>169</v>
      </c>
      <c r="V750" s="155" t="s">
        <v>175</v>
      </c>
      <c r="W750" s="156">
        <f>(W748-W749)/W748</f>
        <v>0.8051139060275273</v>
      </c>
      <c r="X750" s="166" t="str">
        <f>IF(W750&lt;100%,"Less than expected","More than expected")</f>
        <v>Less than expected</v>
      </c>
    </row>
    <row r="751" spans="2:24">
      <c r="B751" s="164" t="s">
        <v>167</v>
      </c>
      <c r="C751" s="178">
        <v>43867</v>
      </c>
      <c r="D751" s="157">
        <f t="shared" si="128"/>
        <v>400</v>
      </c>
      <c r="E751" s="152">
        <v>1508</v>
      </c>
      <c r="F751" s="108">
        <f t="shared" si="129"/>
        <v>1.095890410958904</v>
      </c>
      <c r="H751" s="142">
        <f t="shared" si="130"/>
        <v>43866</v>
      </c>
      <c r="I751" s="149">
        <f>MAX(0,$I$14*E750*Parameter!$C$6*Parameter!$C$5*Parameter!$C$7*Parameter!$C$8*Parameter!$C$9*Parameter!$C$19*F750)</f>
        <v>912.77828893780168</v>
      </c>
      <c r="J751" s="150" t="s">
        <v>187</v>
      </c>
      <c r="L751" s="151" t="s">
        <v>167</v>
      </c>
      <c r="M751" s="278">
        <v>44001</v>
      </c>
      <c r="N751" s="157">
        <f t="shared" si="131"/>
        <v>534</v>
      </c>
      <c r="O751" s="152">
        <v>3</v>
      </c>
      <c r="P751" s="108">
        <f t="shared" si="132"/>
        <v>1.4136986301369863</v>
      </c>
      <c r="R751" s="142">
        <f t="shared" si="133"/>
        <v>43918</v>
      </c>
      <c r="S751" s="149">
        <f>MAX(0,$S$14*O750*Parameter!$C$6*Parameter!$C$5*Parameter!$C$7*Parameter!$C$8*Parameter!$C$9*Parameter!$C$19*P750)</f>
        <v>5.9681091131436474</v>
      </c>
      <c r="T751" s="150" t="s">
        <v>169</v>
      </c>
      <c r="V751" s="153"/>
      <c r="W751" s="107"/>
      <c r="X751" s="167"/>
    </row>
    <row r="752" spans="2:24">
      <c r="B752" s="164" t="s">
        <v>167</v>
      </c>
      <c r="C752" s="178">
        <v>43868</v>
      </c>
      <c r="D752" s="157">
        <f t="shared" si="128"/>
        <v>401</v>
      </c>
      <c r="E752" s="152">
        <v>784</v>
      </c>
      <c r="F752" s="108">
        <f t="shared" si="129"/>
        <v>1.0986301369863014</v>
      </c>
      <c r="H752" s="142">
        <f t="shared" si="130"/>
        <v>43867</v>
      </c>
      <c r="I752" s="149">
        <f>MAX(0,$I$14*E751*Parameter!$C$6*Parameter!$C$5*Parameter!$C$7*Parameter!$C$8*Parameter!$C$9*Parameter!$C$19*F751)</f>
        <v>997.77256570073416</v>
      </c>
      <c r="J752" s="150" t="s">
        <v>187</v>
      </c>
      <c r="L752" s="151" t="s">
        <v>167</v>
      </c>
      <c r="M752" s="278">
        <v>44003</v>
      </c>
      <c r="N752" s="157">
        <f t="shared" si="131"/>
        <v>536</v>
      </c>
      <c r="O752" s="152">
        <v>22</v>
      </c>
      <c r="P752" s="108">
        <f t="shared" si="132"/>
        <v>1.4136986301369863</v>
      </c>
      <c r="R752" s="142">
        <f t="shared" si="133"/>
        <v>44001</v>
      </c>
      <c r="S752" s="149">
        <f>MAX(0,$S$14*O751*Parameter!$C$6*Parameter!$C$5*Parameter!$C$7*Parameter!$C$8*Parameter!$C$9*Parameter!$C$19*P751)</f>
        <v>2.5605967037545363</v>
      </c>
      <c r="T752" s="150" t="s">
        <v>169</v>
      </c>
      <c r="V752" s="153"/>
      <c r="W752" s="107"/>
      <c r="X752" s="167"/>
    </row>
    <row r="753" spans="2:24">
      <c r="B753" s="164" t="s">
        <v>167</v>
      </c>
      <c r="C753" s="178">
        <v>43869</v>
      </c>
      <c r="D753" s="157">
        <f t="shared" si="128"/>
        <v>402</v>
      </c>
      <c r="E753" s="152">
        <v>683</v>
      </c>
      <c r="F753" s="108">
        <f t="shared" si="129"/>
        <v>1.1013698630136985</v>
      </c>
      <c r="H753" s="142">
        <f t="shared" si="130"/>
        <v>43868</v>
      </c>
      <c r="I753" s="149">
        <f>MAX(0,$I$14*E752*Parameter!$C$6*Parameter!$C$5*Parameter!$C$7*Parameter!$C$8*Parameter!$C$9*Parameter!$C$19*F752)</f>
        <v>520.03270937543039</v>
      </c>
      <c r="J753" s="150" t="s">
        <v>187</v>
      </c>
      <c r="L753" s="151" t="s">
        <v>167</v>
      </c>
      <c r="M753" s="278">
        <v>44004</v>
      </c>
      <c r="N753" s="157">
        <f t="shared" si="131"/>
        <v>537</v>
      </c>
      <c r="O753" s="152">
        <v>7</v>
      </c>
      <c r="P753" s="108">
        <f t="shared" si="132"/>
        <v>1.4136986301369863</v>
      </c>
      <c r="R753" s="142">
        <f t="shared" si="133"/>
        <v>44003</v>
      </c>
      <c r="S753" s="149">
        <f>MAX(0,$S$14*O752*Parameter!$C$6*Parameter!$C$5*Parameter!$C$7*Parameter!$C$8*Parameter!$C$9*Parameter!$C$19*P752)</f>
        <v>18.7777091608666</v>
      </c>
      <c r="T753" s="150" t="s">
        <v>169</v>
      </c>
      <c r="V753" s="153"/>
      <c r="W753" s="107"/>
      <c r="X753" s="167"/>
    </row>
    <row r="754" spans="2:24">
      <c r="B754" s="164" t="s">
        <v>167</v>
      </c>
      <c r="C754" s="178">
        <v>43870</v>
      </c>
      <c r="D754" s="157">
        <f t="shared" si="128"/>
        <v>403</v>
      </c>
      <c r="E754" s="152">
        <v>473</v>
      </c>
      <c r="F754" s="108">
        <f t="shared" si="129"/>
        <v>1.1041095890410959</v>
      </c>
      <c r="H754" s="142">
        <f t="shared" si="130"/>
        <v>43869</v>
      </c>
      <c r="I754" s="149">
        <f>MAX(0,$I$14*E753*Parameter!$C$6*Parameter!$C$5*Parameter!$C$7*Parameter!$C$8*Parameter!$C$9*Parameter!$C$19*F753)</f>
        <v>454.16847193996637</v>
      </c>
      <c r="J754" s="150" t="s">
        <v>187</v>
      </c>
      <c r="L754" s="151" t="s">
        <v>167</v>
      </c>
      <c r="M754" s="278">
        <v>44040</v>
      </c>
      <c r="N754" s="157">
        <f t="shared" si="131"/>
        <v>573</v>
      </c>
      <c r="O754" s="152">
        <v>175</v>
      </c>
      <c r="P754" s="108">
        <f t="shared" si="132"/>
        <v>1.4136986301369863</v>
      </c>
      <c r="R754" s="142">
        <f t="shared" si="133"/>
        <v>44004</v>
      </c>
      <c r="S754" s="149">
        <f>MAX(0,$S$14*O753*Parameter!$C$6*Parameter!$C$5*Parameter!$C$7*Parameter!$C$8*Parameter!$C$9*Parameter!$C$19*P753)</f>
        <v>5.9747256420939188</v>
      </c>
      <c r="T754" s="150" t="s">
        <v>169</v>
      </c>
      <c r="V754" s="153"/>
      <c r="W754" s="107"/>
      <c r="X754" s="167"/>
    </row>
    <row r="755" spans="2:24">
      <c r="B755" s="164" t="s">
        <v>167</v>
      </c>
      <c r="C755" s="178">
        <v>43871</v>
      </c>
      <c r="D755" s="157">
        <f t="shared" si="128"/>
        <v>404</v>
      </c>
      <c r="E755" s="152">
        <v>612</v>
      </c>
      <c r="F755" s="108">
        <f t="shared" si="129"/>
        <v>1.106849315068493</v>
      </c>
      <c r="H755" s="142">
        <f t="shared" si="130"/>
        <v>43870</v>
      </c>
      <c r="I755" s="149">
        <f>MAX(0,$I$14*E754*Parameter!$C$6*Parameter!$C$5*Parameter!$C$7*Parameter!$C$8*Parameter!$C$9*Parameter!$C$19*F754)</f>
        <v>315.30903299288502</v>
      </c>
      <c r="J755" s="150" t="s">
        <v>187</v>
      </c>
      <c r="L755" s="151" t="s">
        <v>167</v>
      </c>
      <c r="M755" s="278">
        <v>44119</v>
      </c>
      <c r="N755" s="157">
        <f t="shared" si="131"/>
        <v>652</v>
      </c>
      <c r="O755" s="152">
        <v>58</v>
      </c>
      <c r="P755" s="108">
        <f t="shared" si="132"/>
        <v>1.4136986301369863</v>
      </c>
      <c r="R755" s="142">
        <f t="shared" si="133"/>
        <v>44040</v>
      </c>
      <c r="S755" s="149">
        <f>MAX(0,$S$14*O754*Parameter!$C$6*Parameter!$C$5*Parameter!$C$7*Parameter!$C$8*Parameter!$C$9*Parameter!$C$19*P754)</f>
        <v>149.36814105234794</v>
      </c>
      <c r="T755" s="150" t="s">
        <v>169</v>
      </c>
      <c r="V755" s="153"/>
      <c r="W755" s="107"/>
      <c r="X755" s="167"/>
    </row>
    <row r="756" spans="2:24">
      <c r="B756" s="164" t="s">
        <v>167</v>
      </c>
      <c r="C756" s="178">
        <v>43872</v>
      </c>
      <c r="D756" s="157">
        <f t="shared" si="128"/>
        <v>405</v>
      </c>
      <c r="E756" s="152">
        <v>193</v>
      </c>
      <c r="F756" s="108">
        <f t="shared" si="129"/>
        <v>1.1095890410958904</v>
      </c>
      <c r="H756" s="142">
        <f t="shared" si="130"/>
        <v>43871</v>
      </c>
      <c r="I756" s="149">
        <f>MAX(0,$I$14*E755*Parameter!$C$6*Parameter!$C$5*Parameter!$C$7*Parameter!$C$8*Parameter!$C$9*Parameter!$C$19*F755)</f>
        <v>408.98088747409662</v>
      </c>
      <c r="J756" s="150" t="s">
        <v>187</v>
      </c>
      <c r="L756" s="151" t="s">
        <v>167</v>
      </c>
      <c r="M756" s="278">
        <v>44143</v>
      </c>
      <c r="N756" s="157">
        <f t="shared" si="131"/>
        <v>676</v>
      </c>
      <c r="O756" s="152">
        <v>11</v>
      </c>
      <c r="P756" s="108">
        <f t="shared" si="132"/>
        <v>1.4136986301369863</v>
      </c>
      <c r="R756" s="142">
        <f t="shared" si="133"/>
        <v>44119</v>
      </c>
      <c r="S756" s="149">
        <f>MAX(0,$S$14*O755*Parameter!$C$6*Parameter!$C$5*Parameter!$C$7*Parameter!$C$8*Parameter!$C$9*Parameter!$C$19*P755)</f>
        <v>49.504869605921044</v>
      </c>
      <c r="T756" s="150" t="s">
        <v>169</v>
      </c>
      <c r="V756" s="153"/>
      <c r="W756" s="107"/>
      <c r="X756" s="167"/>
    </row>
    <row r="757" spans="2:24">
      <c r="B757" s="164" t="s">
        <v>167</v>
      </c>
      <c r="C757" s="178">
        <v>43873</v>
      </c>
      <c r="D757" s="157">
        <f t="shared" si="128"/>
        <v>406</v>
      </c>
      <c r="E757" s="152">
        <v>350</v>
      </c>
      <c r="F757" s="108">
        <f t="shared" si="129"/>
        <v>1.1123287671232878</v>
      </c>
      <c r="H757" s="142">
        <f t="shared" si="130"/>
        <v>43872</v>
      </c>
      <c r="I757" s="149">
        <f>MAX(0,$I$14*E756*Parameter!$C$6*Parameter!$C$5*Parameter!$C$7*Parameter!$C$8*Parameter!$C$9*Parameter!$C$19*F756)</f>
        <v>129.295246349466</v>
      </c>
      <c r="J757" s="150" t="s">
        <v>187</v>
      </c>
      <c r="L757" s="151" t="s">
        <v>167</v>
      </c>
      <c r="M757" s="278">
        <v>44183</v>
      </c>
      <c r="N757" s="157">
        <f t="shared" si="131"/>
        <v>716</v>
      </c>
      <c r="O757" s="152">
        <v>19</v>
      </c>
      <c r="P757" s="108">
        <f t="shared" si="132"/>
        <v>1.4136986301369863</v>
      </c>
      <c r="R757" s="142">
        <f t="shared" si="133"/>
        <v>44143</v>
      </c>
      <c r="S757" s="149">
        <f>MAX(0,$S$14*O756*Parameter!$C$6*Parameter!$C$5*Parameter!$C$7*Parameter!$C$8*Parameter!$C$9*Parameter!$C$19*P756)</f>
        <v>9.3888545804332999</v>
      </c>
      <c r="T757" s="150" t="s">
        <v>169</v>
      </c>
      <c r="V757" s="153"/>
      <c r="W757" s="107"/>
      <c r="X757" s="167"/>
    </row>
    <row r="758" spans="2:24">
      <c r="B758" s="164" t="s">
        <v>167</v>
      </c>
      <c r="C758" s="178">
        <v>43874</v>
      </c>
      <c r="D758" s="157">
        <f t="shared" si="128"/>
        <v>407</v>
      </c>
      <c r="E758" s="152">
        <v>364</v>
      </c>
      <c r="F758" s="108">
        <f t="shared" si="129"/>
        <v>1.1150684931506849</v>
      </c>
      <c r="H758" s="142">
        <f t="shared" si="130"/>
        <v>43873</v>
      </c>
      <c r="I758" s="149">
        <f>MAX(0,$I$14*E757*Parameter!$C$6*Parameter!$C$5*Parameter!$C$7*Parameter!$C$8*Parameter!$C$9*Parameter!$C$19*F757)</f>
        <v>235.05219095834602</v>
      </c>
      <c r="J758" s="150" t="s">
        <v>187</v>
      </c>
      <c r="L758" s="285" t="s">
        <v>176</v>
      </c>
      <c r="M758" s="285"/>
      <c r="N758" s="285"/>
      <c r="O758" s="286">
        <f>SUM(O747:O757)</f>
        <v>418</v>
      </c>
      <c r="P758" s="287"/>
      <c r="R758" s="142">
        <f t="shared" si="133"/>
        <v>44183</v>
      </c>
      <c r="S758" s="149">
        <f>MAX(0,$S$14*O757*Parameter!$C$6*Parameter!$C$5*Parameter!$C$7*Parameter!$C$8*Parameter!$C$9*Parameter!$C$19*P757)</f>
        <v>16.217112457112062</v>
      </c>
      <c r="T758" s="150" t="s">
        <v>169</v>
      </c>
      <c r="V758" s="153"/>
      <c r="W758" s="107"/>
      <c r="X758" s="167"/>
    </row>
    <row r="759" spans="2:24">
      <c r="B759" s="164" t="s">
        <v>167</v>
      </c>
      <c r="C759" s="178">
        <v>43875</v>
      </c>
      <c r="D759" s="157">
        <f t="shared" si="128"/>
        <v>408</v>
      </c>
      <c r="E759" s="152">
        <v>797</v>
      </c>
      <c r="F759" s="108">
        <f t="shared" si="129"/>
        <v>1.1178082191780823</v>
      </c>
      <c r="H759" s="142">
        <f t="shared" si="130"/>
        <v>43874</v>
      </c>
      <c r="I759" s="149">
        <f>MAX(0,$I$14*E758*Parameter!$C$6*Parameter!$C$5*Parameter!$C$7*Parameter!$C$8*Parameter!$C$9*Parameter!$C$19*F758)</f>
        <v>245.0563827311544</v>
      </c>
      <c r="J759" s="150" t="s">
        <v>187</v>
      </c>
      <c r="L759" s="285"/>
      <c r="M759" s="285"/>
      <c r="N759" s="285"/>
      <c r="O759" s="286"/>
      <c r="P759" s="287"/>
      <c r="R759" s="144" t="s">
        <v>177</v>
      </c>
      <c r="S759" s="238">
        <f>SUM(S748:S758)</f>
        <v>342.20191491125792</v>
      </c>
      <c r="T759" s="150" t="s">
        <v>169</v>
      </c>
      <c r="V759" s="153"/>
      <c r="W759" s="107"/>
      <c r="X759" s="167"/>
    </row>
    <row r="760" spans="2:24">
      <c r="B760" s="164" t="s">
        <v>167</v>
      </c>
      <c r="C760" s="178">
        <v>43876</v>
      </c>
      <c r="D760" s="157">
        <f t="shared" si="128"/>
        <v>409</v>
      </c>
      <c r="E760" s="152">
        <v>72</v>
      </c>
      <c r="F760" s="108">
        <f t="shared" si="129"/>
        <v>1.1205479452054794</v>
      </c>
      <c r="H760" s="142">
        <f t="shared" si="130"/>
        <v>43875</v>
      </c>
      <c r="I760" s="149">
        <f>MAX(0,$I$14*E759*Parameter!$C$6*Parameter!$C$5*Parameter!$C$7*Parameter!$C$8*Parameter!$C$9*Parameter!$C$19*F759)</f>
        <v>537.88410448325919</v>
      </c>
      <c r="J760" s="150" t="s">
        <v>187</v>
      </c>
      <c r="V760" s="153"/>
      <c r="W760" s="107"/>
      <c r="X760" s="167"/>
    </row>
    <row r="761" spans="2:24">
      <c r="B761" s="164" t="s">
        <v>167</v>
      </c>
      <c r="C761" s="178">
        <v>43877</v>
      </c>
      <c r="D761" s="157">
        <f t="shared" si="128"/>
        <v>410</v>
      </c>
      <c r="E761" s="152">
        <v>192</v>
      </c>
      <c r="F761" s="108">
        <f t="shared" si="129"/>
        <v>1.1232876712328768</v>
      </c>
      <c r="H761" s="142">
        <f t="shared" si="130"/>
        <v>43876</v>
      </c>
      <c r="I761" s="149">
        <f>MAX(0,$I$14*E760*Parameter!$C$6*Parameter!$C$5*Parameter!$C$7*Parameter!$C$8*Parameter!$C$9*Parameter!$C$19*F760)</f>
        <v>48.710886131888614</v>
      </c>
      <c r="J761" s="150" t="s">
        <v>187</v>
      </c>
      <c r="V761" s="153"/>
      <c r="W761" s="107"/>
      <c r="X761" s="167"/>
    </row>
    <row r="762" spans="2:24">
      <c r="B762" s="164" t="s">
        <v>167</v>
      </c>
      <c r="C762" s="178">
        <v>43878</v>
      </c>
      <c r="D762" s="157">
        <f t="shared" si="128"/>
        <v>411</v>
      </c>
      <c r="E762" s="152">
        <v>65</v>
      </c>
      <c r="F762" s="108">
        <f t="shared" si="129"/>
        <v>1.1260273972602739</v>
      </c>
      <c r="H762" s="142">
        <f t="shared" si="130"/>
        <v>43877</v>
      </c>
      <c r="I762" s="149">
        <f>MAX(0,$I$14*E761*Parameter!$C$6*Parameter!$C$5*Parameter!$C$7*Parameter!$C$8*Parameter!$C$9*Parameter!$C$19*F761)</f>
        <v>130.21328974131598</v>
      </c>
      <c r="J762" s="150" t="s">
        <v>187</v>
      </c>
      <c r="V762" s="153"/>
      <c r="W762" s="107"/>
      <c r="X762" s="167"/>
    </row>
    <row r="763" spans="2:24">
      <c r="B763" s="164" t="s">
        <v>167</v>
      </c>
      <c r="C763" s="178">
        <v>43879</v>
      </c>
      <c r="D763" s="157">
        <f t="shared" si="128"/>
        <v>412</v>
      </c>
      <c r="E763" s="152">
        <v>780</v>
      </c>
      <c r="F763" s="108">
        <f t="shared" si="129"/>
        <v>1.1287671232876713</v>
      </c>
      <c r="H763" s="142">
        <f t="shared" si="130"/>
        <v>43878</v>
      </c>
      <c r="I763" s="149">
        <f>MAX(0,$I$14*E762*Parameter!$C$6*Parameter!$C$5*Parameter!$C$7*Parameter!$C$8*Parameter!$C$9*Parameter!$C$19*F762)</f>
        <v>44.190142726616564</v>
      </c>
      <c r="J763" s="150" t="s">
        <v>187</v>
      </c>
      <c r="V763" s="153"/>
      <c r="W763" s="107"/>
      <c r="X763" s="167"/>
    </row>
    <row r="764" spans="2:24">
      <c r="B764" s="164" t="s">
        <v>167</v>
      </c>
      <c r="C764" s="178">
        <v>43880</v>
      </c>
      <c r="D764" s="157">
        <f t="shared" si="128"/>
        <v>413</v>
      </c>
      <c r="E764" s="152">
        <v>794</v>
      </c>
      <c r="F764" s="108">
        <f t="shared" si="129"/>
        <v>1.1315068493150684</v>
      </c>
      <c r="H764" s="142">
        <f t="shared" si="130"/>
        <v>43879</v>
      </c>
      <c r="I764" s="149">
        <f>MAX(0,$I$14*E763*Parameter!$C$6*Parameter!$C$5*Parameter!$C$7*Parameter!$C$8*Parameter!$C$9*Parameter!$C$19*F763)</f>
        <v>531.57193586470157</v>
      </c>
      <c r="J764" s="150" t="s">
        <v>187</v>
      </c>
      <c r="V764" s="153"/>
      <c r="W764" s="107"/>
      <c r="X764" s="167"/>
    </row>
    <row r="765" spans="2:24">
      <c r="B765" s="164" t="s">
        <v>167</v>
      </c>
      <c r="C765" s="178">
        <v>43881</v>
      </c>
      <c r="D765" s="157">
        <f t="shared" si="128"/>
        <v>414</v>
      </c>
      <c r="E765" s="152">
        <v>545</v>
      </c>
      <c r="F765" s="108">
        <f t="shared" si="129"/>
        <v>1.1342465753424658</v>
      </c>
      <c r="H765" s="142">
        <f t="shared" si="130"/>
        <v>43880</v>
      </c>
      <c r="I765" s="149">
        <f>MAX(0,$I$14*E764*Parameter!$C$6*Parameter!$C$5*Parameter!$C$7*Parameter!$C$8*Parameter!$C$9*Parameter!$C$19*F764)</f>
        <v>542.42635160761961</v>
      </c>
      <c r="J765" s="150" t="s">
        <v>187</v>
      </c>
      <c r="V765" s="153"/>
      <c r="W765" s="107"/>
      <c r="X765" s="167"/>
    </row>
    <row r="766" spans="2:24">
      <c r="B766" s="164" t="s">
        <v>167</v>
      </c>
      <c r="C766" s="178">
        <v>43882</v>
      </c>
      <c r="D766" s="157">
        <f t="shared" si="128"/>
        <v>415</v>
      </c>
      <c r="E766" s="152">
        <v>717</v>
      </c>
      <c r="F766" s="108">
        <f t="shared" si="129"/>
        <v>1.1369863013698631</v>
      </c>
      <c r="H766" s="142">
        <f t="shared" si="130"/>
        <v>43881</v>
      </c>
      <c r="I766" s="149">
        <f>MAX(0,$I$14*E765*Parameter!$C$6*Parameter!$C$5*Parameter!$C$7*Parameter!$C$8*Parameter!$C$9*Parameter!$C$19*F765)</f>
        <v>373.22185676236182</v>
      </c>
      <c r="J766" s="150" t="s">
        <v>187</v>
      </c>
      <c r="V766" s="153"/>
      <c r="W766" s="107"/>
      <c r="X766" s="167"/>
    </row>
    <row r="767" spans="2:24">
      <c r="B767" s="164" t="s">
        <v>167</v>
      </c>
      <c r="C767" s="178">
        <v>43883</v>
      </c>
      <c r="D767" s="157">
        <f t="shared" si="128"/>
        <v>416</v>
      </c>
      <c r="E767" s="152">
        <v>1134</v>
      </c>
      <c r="F767" s="108">
        <f t="shared" si="129"/>
        <v>1.1397260273972603</v>
      </c>
      <c r="H767" s="142">
        <f t="shared" si="130"/>
        <v>43882</v>
      </c>
      <c r="I767" s="149">
        <f>MAX(0,$I$14*E766*Parameter!$C$6*Parameter!$C$5*Parameter!$C$7*Parameter!$C$8*Parameter!$C$9*Parameter!$C$19*F766)</f>
        <v>492.19531794940639</v>
      </c>
      <c r="J767" s="150" t="s">
        <v>187</v>
      </c>
      <c r="V767" s="153"/>
      <c r="W767" s="107"/>
      <c r="X767" s="167"/>
    </row>
    <row r="768" spans="2:24">
      <c r="B768" s="164" t="s">
        <v>167</v>
      </c>
      <c r="C768" s="178">
        <v>43884</v>
      </c>
      <c r="D768" s="157">
        <f t="shared" si="128"/>
        <v>417</v>
      </c>
      <c r="E768" s="152">
        <v>238</v>
      </c>
      <c r="F768" s="108">
        <f t="shared" si="129"/>
        <v>1.1424657534246576</v>
      </c>
      <c r="H768" s="142">
        <f t="shared" si="130"/>
        <v>43883</v>
      </c>
      <c r="I768" s="149">
        <f>MAX(0,$I$14*E767*Parameter!$C$6*Parameter!$C$5*Parameter!$C$7*Parameter!$C$8*Parameter!$C$9*Parameter!$C$19*F767)</f>
        <v>780.32695827905695</v>
      </c>
      <c r="J768" s="150" t="s">
        <v>187</v>
      </c>
      <c r="V768" s="153"/>
      <c r="W768" s="107"/>
      <c r="X768" s="167"/>
    </row>
    <row r="769" spans="2:24">
      <c r="B769" s="164" t="s">
        <v>167</v>
      </c>
      <c r="C769" s="178">
        <v>43885</v>
      </c>
      <c r="D769" s="157">
        <f t="shared" si="128"/>
        <v>418</v>
      </c>
      <c r="E769" s="152">
        <v>707</v>
      </c>
      <c r="F769" s="108">
        <f t="shared" si="129"/>
        <v>1.1452054794520548</v>
      </c>
      <c r="H769" s="142">
        <f t="shared" si="130"/>
        <v>43884</v>
      </c>
      <c r="I769" s="149">
        <f>MAX(0,$I$14*E768*Parameter!$C$6*Parameter!$C$5*Parameter!$C$7*Parameter!$C$8*Parameter!$C$9*Parameter!$C$19*F768)</f>
        <v>164.16600804962707</v>
      </c>
      <c r="J769" s="150" t="s">
        <v>187</v>
      </c>
      <c r="V769" s="153"/>
      <c r="W769" s="107"/>
      <c r="X769" s="167"/>
    </row>
    <row r="770" spans="2:24">
      <c r="B770" s="164" t="s">
        <v>167</v>
      </c>
      <c r="C770" s="178">
        <v>43886</v>
      </c>
      <c r="D770" s="157">
        <f t="shared" si="128"/>
        <v>419</v>
      </c>
      <c r="E770" s="152">
        <v>721</v>
      </c>
      <c r="F770" s="108">
        <f t="shared" si="129"/>
        <v>1.1479452054794521</v>
      </c>
      <c r="H770" s="142">
        <f t="shared" ref="H770:H776" si="134">C769</f>
        <v>43885</v>
      </c>
      <c r="I770" s="149">
        <f>MAX(0,$I$14*E769*Parameter!$C$6*Parameter!$C$5*Parameter!$C$7*Parameter!$C$8*Parameter!$C$9*Parameter!$C$19*F769)</f>
        <v>488.8390836393819</v>
      </c>
      <c r="J770" s="150" t="s">
        <v>187</v>
      </c>
      <c r="V770" s="153"/>
      <c r="W770" s="107"/>
      <c r="X770" s="167"/>
    </row>
    <row r="771" spans="2:24">
      <c r="B771" s="164" t="s">
        <v>167</v>
      </c>
      <c r="C771" s="178">
        <v>43887</v>
      </c>
      <c r="D771" s="157">
        <f t="shared" si="128"/>
        <v>420</v>
      </c>
      <c r="E771" s="152">
        <v>665</v>
      </c>
      <c r="F771" s="108">
        <f t="shared" si="129"/>
        <v>1.1506849315068493</v>
      </c>
      <c r="H771" s="142">
        <f t="shared" si="134"/>
        <v>43886</v>
      </c>
      <c r="I771" s="149">
        <f>MAX(0,$I$14*E770*Parameter!$C$6*Parameter!$C$5*Parameter!$C$7*Parameter!$C$8*Parameter!$C$9*Parameter!$C$19*F770)</f>
        <v>499.71169483691335</v>
      </c>
      <c r="J771" s="150" t="s">
        <v>187</v>
      </c>
      <c r="V771" s="153"/>
      <c r="W771" s="107"/>
      <c r="X771" s="167"/>
    </row>
    <row r="772" spans="2:24">
      <c r="B772" s="164" t="s">
        <v>167</v>
      </c>
      <c r="C772" s="178">
        <v>43888</v>
      </c>
      <c r="D772" s="157">
        <f t="shared" si="128"/>
        <v>421</v>
      </c>
      <c r="E772" s="152">
        <v>279</v>
      </c>
      <c r="F772" s="108">
        <f t="shared" si="129"/>
        <v>1.1534246575342466</v>
      </c>
      <c r="H772" s="142">
        <f t="shared" si="134"/>
        <v>43887</v>
      </c>
      <c r="I772" s="149">
        <f>MAX(0,$I$14*E771*Parameter!$C$6*Parameter!$C$5*Parameter!$C$7*Parameter!$C$8*Parameter!$C$9*Parameter!$C$19*F771)</f>
        <v>461.99913395261109</v>
      </c>
      <c r="J772" s="150" t="s">
        <v>187</v>
      </c>
      <c r="V772" s="153"/>
      <c r="W772" s="107"/>
      <c r="X772" s="167"/>
    </row>
    <row r="773" spans="2:24">
      <c r="B773" s="164" t="s">
        <v>167</v>
      </c>
      <c r="C773" s="178">
        <v>43889</v>
      </c>
      <c r="D773" s="157">
        <f t="shared" si="128"/>
        <v>422</v>
      </c>
      <c r="E773" s="152">
        <v>1173</v>
      </c>
      <c r="F773" s="108">
        <f t="shared" si="129"/>
        <v>1.1561643835616437</v>
      </c>
      <c r="H773" s="142">
        <f t="shared" si="134"/>
        <v>43888</v>
      </c>
      <c r="I773" s="149">
        <f>MAX(0,$I$14*E772*Parameter!$C$6*Parameter!$C$5*Parameter!$C$7*Parameter!$C$8*Parameter!$C$9*Parameter!$C$19*F772)</f>
        <v>194.29271849244446</v>
      </c>
      <c r="J773" s="150" t="s">
        <v>187</v>
      </c>
      <c r="V773" s="153"/>
      <c r="W773" s="107"/>
      <c r="X773" s="167"/>
    </row>
    <row r="774" spans="2:24">
      <c r="B774" s="164" t="s">
        <v>167</v>
      </c>
      <c r="C774" s="178">
        <v>43890</v>
      </c>
      <c r="D774" s="157">
        <f t="shared" si="128"/>
        <v>423</v>
      </c>
      <c r="E774" s="152">
        <v>6</v>
      </c>
      <c r="F774" s="108">
        <f t="shared" si="129"/>
        <v>1.1589041095890411</v>
      </c>
      <c r="H774" s="142">
        <f t="shared" si="134"/>
        <v>43889</v>
      </c>
      <c r="I774" s="149">
        <f>MAX(0,$I$14*E773*Parameter!$C$6*Parameter!$C$5*Parameter!$C$7*Parameter!$C$8*Parameter!$C$9*Parameter!$C$19*F773)</f>
        <v>818.80538238935264</v>
      </c>
      <c r="J774" s="150" t="s">
        <v>187</v>
      </c>
      <c r="V774" s="153"/>
      <c r="W774" s="107"/>
      <c r="X774" s="167"/>
    </row>
    <row r="775" spans="2:24">
      <c r="B775" s="164" t="s">
        <v>167</v>
      </c>
      <c r="C775" s="178">
        <v>43891</v>
      </c>
      <c r="D775" s="157">
        <f t="shared" si="128"/>
        <v>424</v>
      </c>
      <c r="E775" s="152">
        <v>355</v>
      </c>
      <c r="F775" s="108">
        <f t="shared" si="129"/>
        <v>1.1616438356164382</v>
      </c>
      <c r="H775" s="142">
        <f t="shared" si="134"/>
        <v>43890</v>
      </c>
      <c r="I775" s="149">
        <f>MAX(0,$I$14*E774*Parameter!$C$6*Parameter!$C$5*Parameter!$C$7*Parameter!$C$8*Parameter!$C$9*Parameter!$C$19*F774)</f>
        <v>4.1981876189463909</v>
      </c>
      <c r="J775" s="150" t="s">
        <v>187</v>
      </c>
      <c r="V775" s="153"/>
      <c r="W775" s="107"/>
      <c r="X775" s="167"/>
    </row>
    <row r="776" spans="2:24">
      <c r="B776" s="301" t="s">
        <v>176</v>
      </c>
      <c r="C776" s="294"/>
      <c r="D776" s="295"/>
      <c r="E776" s="299">
        <f>SUM(E747:E775)</f>
        <v>17582</v>
      </c>
      <c r="F776" s="291"/>
      <c r="H776" s="142">
        <f t="shared" si="134"/>
        <v>43891</v>
      </c>
      <c r="I776" s="149">
        <f>MAX(0,$I$14*E775*Parameter!$C$6*Parameter!$C$5*Parameter!$C$7*Parameter!$C$8*Parameter!$C$9*Parameter!$C$19*F775)</f>
        <v>248.97998439866461</v>
      </c>
      <c r="J776" s="150" t="s">
        <v>187</v>
      </c>
      <c r="V776" s="153"/>
      <c r="W776" s="107"/>
      <c r="X776" s="167"/>
    </row>
    <row r="777" spans="2:24" ht="15.75" thickBot="1">
      <c r="B777" s="302"/>
      <c r="C777" s="303"/>
      <c r="D777" s="304"/>
      <c r="E777" s="305"/>
      <c r="F777" s="306"/>
      <c r="G777" s="168"/>
      <c r="H777" s="169" t="s">
        <v>177</v>
      </c>
      <c r="I777" s="170">
        <f>SUM(I748:I776)</f>
        <v>11889.207788095626</v>
      </c>
      <c r="J777" s="171" t="s">
        <v>169</v>
      </c>
      <c r="K777" s="172"/>
      <c r="L777" s="172"/>
      <c r="M777" s="172"/>
      <c r="N777" s="172"/>
      <c r="O777" s="172"/>
      <c r="P777" s="172"/>
      <c r="Q777" s="172"/>
      <c r="R777" s="172"/>
      <c r="S777" s="172"/>
      <c r="T777" s="172"/>
      <c r="U777" s="172"/>
      <c r="V777" s="259"/>
      <c r="W777" s="255"/>
      <c r="X777" s="260"/>
    </row>
    <row r="778" spans="2:24" ht="15.75" thickBot="1"/>
    <row r="779" spans="2:24" ht="24" thickBot="1">
      <c r="B779" s="174" t="s">
        <v>59</v>
      </c>
      <c r="C779" s="158" t="s">
        <v>146</v>
      </c>
      <c r="D779" s="175">
        <f>I781+S781</f>
        <v>12101</v>
      </c>
      <c r="E779" s="176" t="s">
        <v>147</v>
      </c>
      <c r="F779" s="158" t="str">
        <f>X788</f>
        <v>Less than expected</v>
      </c>
      <c r="G779" s="177"/>
      <c r="H779" s="177"/>
      <c r="I779" s="175">
        <f>E811+O829</f>
        <v>18000</v>
      </c>
      <c r="J779" s="177" t="s">
        <v>148</v>
      </c>
      <c r="K779" s="177"/>
      <c r="L779" s="177"/>
      <c r="M779" s="186">
        <v>0</v>
      </c>
      <c r="N779" s="177" t="s">
        <v>149</v>
      </c>
      <c r="O779" s="177"/>
      <c r="P779" s="177"/>
      <c r="Q779" s="177"/>
      <c r="R779" s="177"/>
      <c r="S779" s="175">
        <f>I779-M779</f>
        <v>18000</v>
      </c>
      <c r="T779" s="177" t="s">
        <v>150</v>
      </c>
      <c r="U779" s="177"/>
      <c r="V779" s="177"/>
      <c r="W779" s="242">
        <f>S779*'MR Reference'!$C$79</f>
        <v>16560</v>
      </c>
      <c r="X779" s="241" t="s">
        <v>151</v>
      </c>
    </row>
    <row r="780" spans="2:24" ht="19.5" thickBot="1">
      <c r="B780" s="159"/>
      <c r="C780" s="14"/>
      <c r="D780" s="14"/>
      <c r="E780" s="15"/>
      <c r="F780" s="16"/>
      <c r="G780" s="14"/>
      <c r="X780" s="160"/>
    </row>
    <row r="781" spans="2:24" ht="24" thickBot="1">
      <c r="B781" s="67" t="s">
        <v>277</v>
      </c>
      <c r="C781" s="237" t="s">
        <v>153</v>
      </c>
      <c r="D781" s="69"/>
      <c r="E781" s="70"/>
      <c r="F781" s="68"/>
      <c r="G781" s="71"/>
      <c r="H781" s="68" t="s">
        <v>146</v>
      </c>
      <c r="I781" s="141">
        <f>ROUNDDOWN(I812,0)</f>
        <v>11790</v>
      </c>
      <c r="J781" s="72" t="s">
        <v>147</v>
      </c>
      <c r="L781" s="67" t="s">
        <v>278</v>
      </c>
      <c r="M781" s="237" t="s">
        <v>155</v>
      </c>
      <c r="N781" s="69"/>
      <c r="O781" s="70"/>
      <c r="P781" s="239"/>
      <c r="Q781" s="71"/>
      <c r="R781" s="68" t="s">
        <v>146</v>
      </c>
      <c r="S781" s="141">
        <f>ROUNDDOWN(S830,0)</f>
        <v>311</v>
      </c>
      <c r="T781" s="72" t="s">
        <v>147</v>
      </c>
      <c r="V781" s="288" t="s">
        <v>156</v>
      </c>
      <c r="W781" s="289"/>
      <c r="X781" s="290"/>
    </row>
    <row r="782" spans="2:24" ht="18.75">
      <c r="B782" s="159"/>
      <c r="C782" s="14"/>
      <c r="D782" s="14"/>
      <c r="E782" s="15"/>
      <c r="F782" s="16"/>
      <c r="G782" s="14"/>
      <c r="L782" s="11"/>
      <c r="M782" s="14"/>
      <c r="N782" s="14"/>
      <c r="O782" s="15"/>
      <c r="P782" s="16"/>
      <c r="Q782" s="14"/>
      <c r="X782" s="160"/>
    </row>
    <row r="783" spans="2:24" ht="18.75">
      <c r="B783" s="161" t="s">
        <v>157</v>
      </c>
      <c r="C783" s="14"/>
      <c r="D783" s="14"/>
      <c r="E783" s="15"/>
      <c r="F783" s="16"/>
      <c r="G783" s="14"/>
      <c r="H783" s="17" t="s">
        <v>158</v>
      </c>
      <c r="L783" s="17" t="s">
        <v>157</v>
      </c>
      <c r="M783" s="14"/>
      <c r="N783" s="14"/>
      <c r="O783" s="15"/>
      <c r="P783" s="16"/>
      <c r="Q783" s="14"/>
      <c r="R783" s="17" t="s">
        <v>158</v>
      </c>
      <c r="V783" s="17" t="s">
        <v>156</v>
      </c>
      <c r="X783" s="160"/>
    </row>
    <row r="784" spans="2:24" ht="23.25">
      <c r="B784" s="162" t="s">
        <v>279</v>
      </c>
      <c r="C784" s="146"/>
      <c r="D784" s="144" t="s">
        <v>160</v>
      </c>
      <c r="E784" s="147" t="s">
        <v>267</v>
      </c>
      <c r="F784" s="144" t="s">
        <v>162</v>
      </c>
      <c r="G784" s="18"/>
      <c r="H784" s="145" t="s">
        <v>277</v>
      </c>
      <c r="I784" s="144" t="s">
        <v>163</v>
      </c>
      <c r="J784" s="148" t="s">
        <v>164</v>
      </c>
      <c r="L784" s="143" t="s">
        <v>280</v>
      </c>
      <c r="M784" s="146"/>
      <c r="N784" s="144" t="s">
        <v>160</v>
      </c>
      <c r="O784" s="147" t="s">
        <v>161</v>
      </c>
      <c r="P784" s="144" t="s">
        <v>162</v>
      </c>
      <c r="Q784" s="18"/>
      <c r="R784" s="145" t="s">
        <v>278</v>
      </c>
      <c r="S784" s="144" t="s">
        <v>163</v>
      </c>
      <c r="T784" s="148" t="s">
        <v>164</v>
      </c>
      <c r="V784" s="143" t="s">
        <v>59</v>
      </c>
      <c r="W784" s="148" t="s">
        <v>166</v>
      </c>
      <c r="X784" s="163" t="s">
        <v>164</v>
      </c>
    </row>
    <row r="785" spans="2:24">
      <c r="B785" s="164" t="s">
        <v>167</v>
      </c>
      <c r="C785" s="178">
        <v>43863</v>
      </c>
      <c r="D785" s="157">
        <f t="shared" ref="D785:D810" si="135">(C785+(365*2))-$C$3</f>
        <v>396</v>
      </c>
      <c r="E785" s="152">
        <v>852</v>
      </c>
      <c r="F785" s="108">
        <f t="shared" ref="F785:F810" si="136">MIN($C$5/365, (D785/365))</f>
        <v>1.0849315068493151</v>
      </c>
      <c r="H785" s="144" t="s">
        <v>168</v>
      </c>
      <c r="I785" s="147">
        <f>Parameter!$C$18*(Parameter!$C$17/Parameter!$C$4-1)</f>
        <v>1.9310126823253633</v>
      </c>
      <c r="J785" s="144" t="s">
        <v>169</v>
      </c>
      <c r="L785" s="151" t="s">
        <v>167</v>
      </c>
      <c r="M785" s="277">
        <v>43895</v>
      </c>
      <c r="N785" s="157">
        <f>(M785+(365*2))-$C$3</f>
        <v>428</v>
      </c>
      <c r="O785" s="152">
        <v>1</v>
      </c>
      <c r="P785" s="108">
        <f>MIN($C$5/365, (N785/365))</f>
        <v>1.1726027397260275</v>
      </c>
      <c r="Q785" s="11"/>
      <c r="R785" s="144" t="s">
        <v>168</v>
      </c>
      <c r="S785" s="147">
        <f>Parameter!$C$18*(Parameter!$C$17/Parameter!$C$4-1)</f>
        <v>1.9310126823253633</v>
      </c>
      <c r="T785" s="144" t="s">
        <v>169</v>
      </c>
      <c r="V785" s="151" t="s">
        <v>170</v>
      </c>
      <c r="W785" s="152">
        <v>44394</v>
      </c>
      <c r="X785" s="165" t="s">
        <v>171</v>
      </c>
    </row>
    <row r="786" spans="2:24">
      <c r="B786" s="164" t="s">
        <v>167</v>
      </c>
      <c r="C786" s="178">
        <v>43864</v>
      </c>
      <c r="D786" s="157">
        <f t="shared" si="135"/>
        <v>397</v>
      </c>
      <c r="E786" s="152">
        <v>757</v>
      </c>
      <c r="F786" s="108">
        <f t="shared" si="136"/>
        <v>1.0876712328767124</v>
      </c>
      <c r="H786" s="142">
        <f t="shared" ref="H786" si="137">C785</f>
        <v>43863</v>
      </c>
      <c r="I786" s="149">
        <f>MAX(0,$I$14*E785*Parameter!$C$6*Parameter!$C$5*Parameter!$C$7*Parameter!$C$8*Parameter!$C$9*Parameter!$C$19*F785)</f>
        <v>558.09098389738415</v>
      </c>
      <c r="J786" s="150" t="s">
        <v>187</v>
      </c>
      <c r="L786" s="151" t="s">
        <v>167</v>
      </c>
      <c r="M786" s="281">
        <v>43899</v>
      </c>
      <c r="N786" s="157">
        <f t="shared" ref="N786:N795" si="138">(M786+(365*2))-$C$3</f>
        <v>432</v>
      </c>
      <c r="O786" s="152">
        <v>7</v>
      </c>
      <c r="P786" s="108">
        <f t="shared" ref="P786:P795" si="139">MIN($C$5/365, (N786/365))</f>
        <v>1.1835616438356165</v>
      </c>
      <c r="Q786" s="11"/>
      <c r="R786" s="142">
        <f>M785</f>
        <v>43895</v>
      </c>
      <c r="S786" s="149">
        <f>MAX(0,$S$14*O785*Parameter!$C$6*Parameter!$C$5*Parameter!$C$7*Parameter!$C$8*Parameter!$C$9*Parameter!$C$19*P785)</f>
        <v>0.70796859767890286</v>
      </c>
      <c r="T786" s="150" t="s">
        <v>169</v>
      </c>
      <c r="V786" s="151" t="s">
        <v>172</v>
      </c>
      <c r="W786" s="152">
        <f>(W785/365)*$C$5</f>
        <v>62759.736986301366</v>
      </c>
      <c r="X786" s="165" t="s">
        <v>173</v>
      </c>
    </row>
    <row r="787" spans="2:24">
      <c r="B787" s="164" t="s">
        <v>167</v>
      </c>
      <c r="C787" s="178">
        <v>43865</v>
      </c>
      <c r="D787" s="157">
        <f t="shared" si="135"/>
        <v>398</v>
      </c>
      <c r="E787" s="152">
        <v>1594</v>
      </c>
      <c r="F787" s="108">
        <f t="shared" si="136"/>
        <v>1.0904109589041096</v>
      </c>
      <c r="H787" s="142">
        <f t="shared" ref="H787:H809" si="140">C786</f>
        <v>43864</v>
      </c>
      <c r="I787" s="149">
        <f>MAX(0,$I$14*E786*Parameter!$C$6*Parameter!$C$5*Parameter!$C$7*Parameter!$C$8*Parameter!$C$9*Parameter!$C$19*F786)</f>
        <v>497.11470722393221</v>
      </c>
      <c r="J787" s="150" t="s">
        <v>187</v>
      </c>
      <c r="L787" s="151" t="s">
        <v>167</v>
      </c>
      <c r="M787" s="281">
        <v>43903</v>
      </c>
      <c r="N787" s="157">
        <f t="shared" si="138"/>
        <v>436</v>
      </c>
      <c r="O787" s="152">
        <v>2</v>
      </c>
      <c r="P787" s="108">
        <f t="shared" si="139"/>
        <v>1.1945205479452055</v>
      </c>
      <c r="Q787" s="11"/>
      <c r="R787" s="142">
        <f>M786</f>
        <v>43899</v>
      </c>
      <c r="S787" s="149">
        <f>MAX(0,$S$14*O786*Parameter!$C$6*Parameter!$C$5*Parameter!$C$7*Parameter!$C$8*Parameter!$C$9*Parameter!$C$19*P786)</f>
        <v>5.0020958864042111</v>
      </c>
      <c r="T787" s="150" t="s">
        <v>169</v>
      </c>
      <c r="V787" s="151" t="s">
        <v>174</v>
      </c>
      <c r="W787" s="154">
        <f>D779</f>
        <v>12101</v>
      </c>
      <c r="X787" s="165" t="s">
        <v>173</v>
      </c>
    </row>
    <row r="788" spans="2:24">
      <c r="B788" s="164" t="s">
        <v>167</v>
      </c>
      <c r="C788" s="178">
        <v>43866</v>
      </c>
      <c r="D788" s="157">
        <f t="shared" si="135"/>
        <v>399</v>
      </c>
      <c r="E788" s="152">
        <v>1528</v>
      </c>
      <c r="F788" s="108">
        <f t="shared" si="136"/>
        <v>1.0931506849315069</v>
      </c>
      <c r="H788" s="142">
        <f t="shared" si="140"/>
        <v>43865</v>
      </c>
      <c r="I788" s="149">
        <f>MAX(0,$I$14*E787*Parameter!$C$6*Parameter!$C$5*Parameter!$C$7*Parameter!$C$8*Parameter!$C$9*Parameter!$C$19*F787)</f>
        <v>1049.4013410996918</v>
      </c>
      <c r="J788" s="150" t="s">
        <v>187</v>
      </c>
      <c r="L788" s="151" t="s">
        <v>167</v>
      </c>
      <c r="M788" s="278">
        <v>43906</v>
      </c>
      <c r="N788" s="157">
        <f t="shared" si="138"/>
        <v>439</v>
      </c>
      <c r="O788" s="152">
        <v>12</v>
      </c>
      <c r="P788" s="108">
        <f t="shared" si="139"/>
        <v>1.2027397260273973</v>
      </c>
      <c r="Q788" s="11"/>
      <c r="R788" s="142">
        <f t="shared" ref="R788:R795" si="141">M787</f>
        <v>43903</v>
      </c>
      <c r="S788" s="149">
        <f>MAX(0,$S$14*O787*Parameter!$C$6*Parameter!$C$5*Parameter!$C$7*Parameter!$C$8*Parameter!$C$9*Parameter!$C$19*P787)</f>
        <v>1.4424033111588859</v>
      </c>
      <c r="T788" s="150" t="s">
        <v>169</v>
      </c>
      <c r="V788" s="155" t="s">
        <v>175</v>
      </c>
      <c r="W788" s="156">
        <f>(W786-W787)/W786</f>
        <v>0.80718529775481218</v>
      </c>
      <c r="X788" s="166" t="str">
        <f>IF(W788&lt;100%,"Less than expected","More than expected")</f>
        <v>Less than expected</v>
      </c>
    </row>
    <row r="789" spans="2:24">
      <c r="B789" s="164" t="s">
        <v>167</v>
      </c>
      <c r="C789" s="178">
        <v>43867</v>
      </c>
      <c r="D789" s="157">
        <f t="shared" si="135"/>
        <v>400</v>
      </c>
      <c r="E789" s="152">
        <v>871</v>
      </c>
      <c r="F789" s="108">
        <f t="shared" si="136"/>
        <v>1.095890410958904</v>
      </c>
      <c r="H789" s="142">
        <f t="shared" si="140"/>
        <v>43866</v>
      </c>
      <c r="I789" s="149">
        <f>MAX(0,$I$14*E788*Parameter!$C$6*Parameter!$C$5*Parameter!$C$7*Parameter!$C$8*Parameter!$C$9*Parameter!$C$19*F788)</f>
        <v>1008.4781095422711</v>
      </c>
      <c r="J789" s="150" t="s">
        <v>187</v>
      </c>
      <c r="L789" s="151" t="s">
        <v>167</v>
      </c>
      <c r="M789" s="278">
        <v>43909</v>
      </c>
      <c r="N789" s="157">
        <f t="shared" si="138"/>
        <v>442</v>
      </c>
      <c r="O789" s="152">
        <v>2</v>
      </c>
      <c r="P789" s="108">
        <f t="shared" si="139"/>
        <v>1.210958904109589</v>
      </c>
      <c r="R789" s="142">
        <f t="shared" si="141"/>
        <v>43906</v>
      </c>
      <c r="S789" s="149">
        <f>MAX(0,$S$14*O788*Parameter!$C$6*Parameter!$C$5*Parameter!$C$7*Parameter!$C$8*Parameter!$C$9*Parameter!$C$19*P788)</f>
        <v>8.7139686275057482</v>
      </c>
      <c r="T789" s="150" t="s">
        <v>169</v>
      </c>
      <c r="V789" s="153"/>
      <c r="W789" s="107"/>
      <c r="X789" s="167"/>
    </row>
    <row r="790" spans="2:24">
      <c r="B790" s="164" t="s">
        <v>167</v>
      </c>
      <c r="C790" s="178">
        <v>43868</v>
      </c>
      <c r="D790" s="157">
        <f t="shared" si="135"/>
        <v>401</v>
      </c>
      <c r="E790" s="152">
        <v>776</v>
      </c>
      <c r="F790" s="108">
        <f t="shared" si="136"/>
        <v>1.0986301369863014</v>
      </c>
      <c r="H790" s="142">
        <f t="shared" si="140"/>
        <v>43867</v>
      </c>
      <c r="I790" s="149">
        <f>MAX(0,$I$14*E789*Parameter!$C$6*Parameter!$C$5*Parameter!$C$7*Parameter!$C$8*Parameter!$C$9*Parameter!$C$19*F789)</f>
        <v>576.2996715685274</v>
      </c>
      <c r="J790" s="150" t="s">
        <v>187</v>
      </c>
      <c r="L790" s="151" t="s">
        <v>167</v>
      </c>
      <c r="M790" s="278">
        <v>43913</v>
      </c>
      <c r="N790" s="157">
        <f t="shared" si="138"/>
        <v>446</v>
      </c>
      <c r="O790" s="152">
        <v>4</v>
      </c>
      <c r="P790" s="108">
        <f t="shared" si="139"/>
        <v>1.2219178082191782</v>
      </c>
      <c r="R790" s="142">
        <f t="shared" si="141"/>
        <v>43909</v>
      </c>
      <c r="S790" s="149">
        <f>MAX(0,$S$14*O789*Parameter!$C$6*Parameter!$C$5*Parameter!$C$7*Parameter!$C$8*Parameter!$C$9*Parameter!$C$19*P789)</f>
        <v>1.4622528980096963</v>
      </c>
      <c r="T790" s="150" t="s">
        <v>169</v>
      </c>
      <c r="V790" s="153"/>
      <c r="W790" s="107"/>
      <c r="X790" s="167"/>
    </row>
    <row r="791" spans="2:24">
      <c r="B791" s="164" t="s">
        <v>167</v>
      </c>
      <c r="C791" s="178">
        <v>43869</v>
      </c>
      <c r="D791" s="157">
        <f t="shared" si="135"/>
        <v>402</v>
      </c>
      <c r="E791" s="152">
        <v>1623</v>
      </c>
      <c r="F791" s="108">
        <f t="shared" si="136"/>
        <v>1.1013698630136985</v>
      </c>
      <c r="H791" s="142">
        <f t="shared" si="140"/>
        <v>43868</v>
      </c>
      <c r="I791" s="149">
        <f>MAX(0,$I$14*E790*Parameter!$C$6*Parameter!$C$5*Parameter!$C$7*Parameter!$C$8*Parameter!$C$9*Parameter!$C$19*F790)</f>
        <v>514.72625315731364</v>
      </c>
      <c r="J791" s="150" t="s">
        <v>187</v>
      </c>
      <c r="L791" s="151" t="s">
        <v>167</v>
      </c>
      <c r="M791" s="278">
        <v>43916</v>
      </c>
      <c r="N791" s="157">
        <f t="shared" si="138"/>
        <v>449</v>
      </c>
      <c r="O791" s="152">
        <v>5</v>
      </c>
      <c r="P791" s="108">
        <f t="shared" si="139"/>
        <v>1.2301369863013698</v>
      </c>
      <c r="R791" s="142">
        <f t="shared" si="141"/>
        <v>43913</v>
      </c>
      <c r="S791" s="149">
        <f>MAX(0,$S$14*O790*Parameter!$C$6*Parameter!$C$5*Parameter!$C$7*Parameter!$C$8*Parameter!$C$9*Parameter!$C$19*P790)</f>
        <v>2.9509719118204734</v>
      </c>
      <c r="T791" s="150" t="s">
        <v>169</v>
      </c>
      <c r="V791" s="153"/>
      <c r="W791" s="107"/>
      <c r="X791" s="167"/>
    </row>
    <row r="792" spans="2:24">
      <c r="B792" s="164" t="s">
        <v>167</v>
      </c>
      <c r="C792" s="178">
        <v>43870</v>
      </c>
      <c r="D792" s="157">
        <f t="shared" si="135"/>
        <v>403</v>
      </c>
      <c r="E792" s="152">
        <v>805</v>
      </c>
      <c r="F792" s="108">
        <f t="shared" si="136"/>
        <v>1.1041095890410959</v>
      </c>
      <c r="H792" s="142">
        <f t="shared" si="140"/>
        <v>43869</v>
      </c>
      <c r="I792" s="149">
        <f>MAX(0,$I$14*E791*Parameter!$C$6*Parameter!$C$5*Parameter!$C$7*Parameter!$C$8*Parameter!$C$9*Parameter!$C$19*F791)</f>
        <v>1079.2319618719848</v>
      </c>
      <c r="J792" s="150" t="s">
        <v>187</v>
      </c>
      <c r="L792" s="151" t="s">
        <v>167</v>
      </c>
      <c r="M792" s="278">
        <v>43922</v>
      </c>
      <c r="N792" s="157">
        <f t="shared" si="138"/>
        <v>455</v>
      </c>
      <c r="O792" s="152">
        <v>26</v>
      </c>
      <c r="P792" s="108">
        <f t="shared" si="139"/>
        <v>1.2465753424657535</v>
      </c>
      <c r="R792" s="142">
        <f t="shared" si="141"/>
        <v>43916</v>
      </c>
      <c r="S792" s="149">
        <f>MAX(0,$S$14*O791*Parameter!$C$6*Parameter!$C$5*Parameter!$C$7*Parameter!$C$8*Parameter!$C$9*Parameter!$C$19*P791)</f>
        <v>3.7135268733391049</v>
      </c>
      <c r="T792" s="150" t="s">
        <v>169</v>
      </c>
      <c r="V792" s="153"/>
      <c r="W792" s="107"/>
      <c r="X792" s="167"/>
    </row>
    <row r="793" spans="2:24">
      <c r="B793" s="164" t="s">
        <v>167</v>
      </c>
      <c r="C793" s="178">
        <v>43871</v>
      </c>
      <c r="D793" s="157">
        <f t="shared" si="135"/>
        <v>404</v>
      </c>
      <c r="E793" s="152">
        <v>460</v>
      </c>
      <c r="F793" s="108">
        <f t="shared" si="136"/>
        <v>1.106849315068493</v>
      </c>
      <c r="H793" s="142">
        <f t="shared" si="140"/>
        <v>43870</v>
      </c>
      <c r="I793" s="149">
        <f>MAX(0,$I$14*E792*Parameter!$C$6*Parameter!$C$5*Parameter!$C$7*Parameter!$C$8*Parameter!$C$9*Parameter!$C$19*F792)</f>
        <v>536.62530985047033</v>
      </c>
      <c r="J793" s="150" t="s">
        <v>187</v>
      </c>
      <c r="L793" s="151" t="s">
        <v>167</v>
      </c>
      <c r="M793" s="278">
        <v>43927</v>
      </c>
      <c r="N793" s="157">
        <f t="shared" si="138"/>
        <v>460</v>
      </c>
      <c r="O793" s="152">
        <v>1</v>
      </c>
      <c r="P793" s="108">
        <f t="shared" si="139"/>
        <v>1.2602739726027397</v>
      </c>
      <c r="R793" s="142">
        <f t="shared" si="141"/>
        <v>43922</v>
      </c>
      <c r="S793" s="149">
        <f>MAX(0,$S$14*O792*Parameter!$C$6*Parameter!$C$5*Parameter!$C$7*Parameter!$C$8*Parameter!$C$9*Parameter!$C$19*P792)</f>
        <v>19.568384370423878</v>
      </c>
      <c r="T793" s="150" t="s">
        <v>169</v>
      </c>
      <c r="V793" s="153"/>
      <c r="W793" s="107"/>
      <c r="X793" s="167"/>
    </row>
    <row r="794" spans="2:24">
      <c r="B794" s="164" t="s">
        <v>167</v>
      </c>
      <c r="C794" s="178">
        <v>43872</v>
      </c>
      <c r="D794" s="157">
        <f t="shared" si="135"/>
        <v>405</v>
      </c>
      <c r="E794" s="152">
        <v>1064</v>
      </c>
      <c r="F794" s="108">
        <f t="shared" si="136"/>
        <v>1.1095890410958904</v>
      </c>
      <c r="H794" s="142">
        <f t="shared" si="140"/>
        <v>43871</v>
      </c>
      <c r="I794" s="149">
        <f>MAX(0,$I$14*E793*Parameter!$C$6*Parameter!$C$5*Parameter!$C$7*Parameter!$C$8*Parameter!$C$9*Parameter!$C$19*F793)</f>
        <v>307.40393502954976</v>
      </c>
      <c r="J794" s="150" t="s">
        <v>187</v>
      </c>
      <c r="L794" s="151" t="s">
        <v>167</v>
      </c>
      <c r="M794" s="278">
        <v>43928</v>
      </c>
      <c r="N794" s="157">
        <f t="shared" si="138"/>
        <v>461</v>
      </c>
      <c r="O794" s="152">
        <v>2</v>
      </c>
      <c r="P794" s="108">
        <f t="shared" si="139"/>
        <v>1.263013698630137</v>
      </c>
      <c r="R794" s="142">
        <f t="shared" si="141"/>
        <v>43927</v>
      </c>
      <c r="S794" s="149">
        <f>MAX(0,$S$14*O793*Parameter!$C$6*Parameter!$C$5*Parameter!$C$7*Parameter!$C$8*Parameter!$C$9*Parameter!$C$19*P793)</f>
        <v>0.76090082928106373</v>
      </c>
      <c r="T794" s="150" t="s">
        <v>169</v>
      </c>
      <c r="V794" s="153"/>
      <c r="W794" s="107"/>
      <c r="X794" s="167"/>
    </row>
    <row r="795" spans="2:24">
      <c r="B795" s="164" t="s">
        <v>167</v>
      </c>
      <c r="C795" s="178">
        <v>43873</v>
      </c>
      <c r="D795" s="157">
        <f t="shared" si="135"/>
        <v>406</v>
      </c>
      <c r="E795" s="152">
        <v>1302</v>
      </c>
      <c r="F795" s="108">
        <f t="shared" si="136"/>
        <v>1.1123287671232878</v>
      </c>
      <c r="H795" s="142">
        <f t="shared" si="140"/>
        <v>43872</v>
      </c>
      <c r="I795" s="149">
        <f>MAX(0,$I$14*E794*Parameter!$C$6*Parameter!$C$5*Parameter!$C$7*Parameter!$C$8*Parameter!$C$9*Parameter!$C$19*F794)</f>
        <v>712.79866381260024</v>
      </c>
      <c r="J795" s="150" t="s">
        <v>187</v>
      </c>
      <c r="L795" s="151" t="s">
        <v>167</v>
      </c>
      <c r="M795" s="278">
        <v>43931</v>
      </c>
      <c r="N795" s="157">
        <f t="shared" si="138"/>
        <v>464</v>
      </c>
      <c r="O795" s="152">
        <v>2</v>
      </c>
      <c r="P795" s="108">
        <f t="shared" si="139"/>
        <v>1.2712328767123289</v>
      </c>
      <c r="R795" s="142">
        <f t="shared" si="141"/>
        <v>43928</v>
      </c>
      <c r="S795" s="149">
        <f>MAX(0,$S$14*O794*Parameter!$C$6*Parameter!$C$5*Parameter!$C$7*Parameter!$C$8*Parameter!$C$9*Parameter!$C$19*P794)</f>
        <v>1.5251099230372624</v>
      </c>
      <c r="T795" s="150" t="s">
        <v>169</v>
      </c>
      <c r="V795" s="153"/>
      <c r="W795" s="107"/>
      <c r="X795" s="167"/>
    </row>
    <row r="796" spans="2:24">
      <c r="B796" s="164" t="s">
        <v>167</v>
      </c>
      <c r="C796" s="178">
        <v>43874</v>
      </c>
      <c r="D796" s="157">
        <f t="shared" si="135"/>
        <v>407</v>
      </c>
      <c r="E796" s="152">
        <v>970</v>
      </c>
      <c r="F796" s="108">
        <f t="shared" si="136"/>
        <v>1.1150684931506849</v>
      </c>
      <c r="H796" s="142">
        <f t="shared" si="140"/>
        <v>43873</v>
      </c>
      <c r="I796" s="149">
        <f>MAX(0,$I$14*E795*Parameter!$C$6*Parameter!$C$5*Parameter!$C$7*Parameter!$C$8*Parameter!$C$9*Parameter!$C$19*F795)</f>
        <v>874.39415036504715</v>
      </c>
      <c r="J796" s="150" t="s">
        <v>187</v>
      </c>
      <c r="L796" s="151" t="s">
        <v>167</v>
      </c>
      <c r="M796" s="278">
        <v>43932</v>
      </c>
      <c r="N796" s="157">
        <f t="shared" ref="N796:N828" si="142">(M796+(365*2))-$C$3</f>
        <v>465</v>
      </c>
      <c r="O796" s="152">
        <v>1</v>
      </c>
      <c r="P796" s="108">
        <f t="shared" ref="P796:P828" si="143">MIN($C$5/365, (N796/365))</f>
        <v>1.273972602739726</v>
      </c>
      <c r="R796" s="142">
        <f t="shared" ref="R796:R829" si="144">M795</f>
        <v>43931</v>
      </c>
      <c r="S796" s="149">
        <f>MAX(0,$S$14*O795*Parameter!$C$6*Parameter!$C$5*Parameter!$C$7*Parameter!$C$8*Parameter!$C$9*Parameter!$C$19*P795)</f>
        <v>1.5350347164626679</v>
      </c>
      <c r="T796" s="150" t="s">
        <v>169</v>
      </c>
      <c r="V796" s="153"/>
      <c r="W796" s="107"/>
      <c r="X796" s="167"/>
    </row>
    <row r="797" spans="2:24">
      <c r="B797" s="164" t="s">
        <v>167</v>
      </c>
      <c r="C797" s="178">
        <v>43875</v>
      </c>
      <c r="D797" s="157">
        <f t="shared" si="135"/>
        <v>408</v>
      </c>
      <c r="E797" s="152">
        <v>1435</v>
      </c>
      <c r="F797" s="108">
        <f t="shared" si="136"/>
        <v>1.1178082191780823</v>
      </c>
      <c r="H797" s="142">
        <f t="shared" si="140"/>
        <v>43874</v>
      </c>
      <c r="I797" s="149">
        <f>MAX(0,$I$14*E796*Parameter!$C$6*Parameter!$C$5*Parameter!$C$7*Parameter!$C$8*Parameter!$C$9*Parameter!$C$19*F796)</f>
        <v>653.03486606928504</v>
      </c>
      <c r="J797" s="150" t="s">
        <v>187</v>
      </c>
      <c r="L797" s="151" t="s">
        <v>167</v>
      </c>
      <c r="M797" s="278">
        <v>43934</v>
      </c>
      <c r="N797" s="157">
        <f t="shared" si="142"/>
        <v>467</v>
      </c>
      <c r="O797" s="152">
        <v>2</v>
      </c>
      <c r="P797" s="108">
        <f t="shared" si="143"/>
        <v>1.2794520547945205</v>
      </c>
      <c r="R797" s="142">
        <f t="shared" si="144"/>
        <v>43932</v>
      </c>
      <c r="S797" s="149">
        <f>MAX(0,$S$14*O796*Parameter!$C$6*Parameter!$C$5*Parameter!$C$7*Parameter!$C$8*Parameter!$C$9*Parameter!$C$19*P796)</f>
        <v>0.76917149046890132</v>
      </c>
      <c r="T797" s="150" t="s">
        <v>169</v>
      </c>
      <c r="V797" s="153"/>
      <c r="W797" s="107"/>
      <c r="X797" s="167"/>
    </row>
    <row r="798" spans="2:24">
      <c r="B798" s="164" t="s">
        <v>167</v>
      </c>
      <c r="C798" s="178">
        <v>43876</v>
      </c>
      <c r="D798" s="157">
        <f t="shared" si="135"/>
        <v>409</v>
      </c>
      <c r="E798" s="152">
        <v>507</v>
      </c>
      <c r="F798" s="108">
        <f t="shared" si="136"/>
        <v>1.1205479452054794</v>
      </c>
      <c r="H798" s="142">
        <f t="shared" si="140"/>
        <v>43875</v>
      </c>
      <c r="I798" s="149">
        <f>MAX(0,$I$14*E797*Parameter!$C$6*Parameter!$C$5*Parameter!$C$7*Parameter!$C$8*Parameter!$C$9*Parameter!$C$19*F797)</f>
        <v>968.46134245103758</v>
      </c>
      <c r="J798" s="150" t="s">
        <v>187</v>
      </c>
      <c r="L798" s="151" t="s">
        <v>167</v>
      </c>
      <c r="M798" s="278">
        <v>43956</v>
      </c>
      <c r="N798" s="157">
        <f t="shared" si="142"/>
        <v>489</v>
      </c>
      <c r="O798" s="152">
        <v>1</v>
      </c>
      <c r="P798" s="108">
        <f t="shared" si="143"/>
        <v>1.3397260273972602</v>
      </c>
      <c r="R798" s="142">
        <f t="shared" si="144"/>
        <v>43934</v>
      </c>
      <c r="S798" s="149">
        <f>MAX(0,$S$14*O797*Parameter!$C$6*Parameter!$C$5*Parameter!$C$7*Parameter!$C$8*Parameter!$C$9*Parameter!$C$19*P797)</f>
        <v>1.5449595098880728</v>
      </c>
      <c r="T798" s="150" t="s">
        <v>169</v>
      </c>
      <c r="V798" s="153"/>
      <c r="W798" s="107"/>
      <c r="X798" s="167"/>
    </row>
    <row r="799" spans="2:24">
      <c r="B799" s="164" t="s">
        <v>167</v>
      </c>
      <c r="C799" s="178">
        <v>43877</v>
      </c>
      <c r="D799" s="157">
        <f t="shared" si="135"/>
        <v>410</v>
      </c>
      <c r="E799" s="152">
        <v>503</v>
      </c>
      <c r="F799" s="108">
        <f t="shared" si="136"/>
        <v>1.1232876712328768</v>
      </c>
      <c r="H799" s="142">
        <f t="shared" si="140"/>
        <v>43876</v>
      </c>
      <c r="I799" s="149">
        <f>MAX(0,$I$14*E798*Parameter!$C$6*Parameter!$C$5*Parameter!$C$7*Parameter!$C$8*Parameter!$C$9*Parameter!$C$19*F798)</f>
        <v>343.00582317871573</v>
      </c>
      <c r="J799" s="150" t="s">
        <v>187</v>
      </c>
      <c r="L799" s="151" t="s">
        <v>167</v>
      </c>
      <c r="M799" s="278">
        <v>43959</v>
      </c>
      <c r="N799" s="157">
        <f t="shared" si="142"/>
        <v>492</v>
      </c>
      <c r="O799" s="152">
        <v>2</v>
      </c>
      <c r="P799" s="108">
        <f t="shared" si="143"/>
        <v>1.3479452054794521</v>
      </c>
      <c r="R799" s="142">
        <f t="shared" si="144"/>
        <v>43956</v>
      </c>
      <c r="S799" s="149">
        <f>MAX(0,$S$14*O798*Parameter!$C$6*Parameter!$C$5*Parameter!$C$7*Parameter!$C$8*Parameter!$C$9*Parameter!$C$19*P798)</f>
        <v>0.808870664170522</v>
      </c>
      <c r="T799" s="150" t="s">
        <v>169</v>
      </c>
      <c r="V799" s="153"/>
      <c r="W799" s="107"/>
      <c r="X799" s="167"/>
    </row>
    <row r="800" spans="2:24">
      <c r="B800" s="164" t="s">
        <v>167</v>
      </c>
      <c r="C800" s="178">
        <v>43878</v>
      </c>
      <c r="D800" s="157">
        <f t="shared" si="135"/>
        <v>411</v>
      </c>
      <c r="E800" s="152">
        <v>142</v>
      </c>
      <c r="F800" s="108">
        <f t="shared" si="136"/>
        <v>1.1260273972602739</v>
      </c>
      <c r="H800" s="142">
        <f t="shared" si="140"/>
        <v>43877</v>
      </c>
      <c r="I800" s="149">
        <f>MAX(0,$I$14*E799*Parameter!$C$6*Parameter!$C$5*Parameter!$C$7*Parameter!$C$8*Parameter!$C$9*Parameter!$C$19*F799)</f>
        <v>341.13169135355179</v>
      </c>
      <c r="J800" s="150" t="s">
        <v>187</v>
      </c>
      <c r="L800" s="151" t="s">
        <v>167</v>
      </c>
      <c r="M800" s="278">
        <v>43962</v>
      </c>
      <c r="N800" s="157">
        <f t="shared" si="142"/>
        <v>495</v>
      </c>
      <c r="O800" s="152">
        <v>1</v>
      </c>
      <c r="P800" s="108">
        <f t="shared" si="143"/>
        <v>1.3561643835616439</v>
      </c>
      <c r="R800" s="142">
        <f t="shared" si="144"/>
        <v>43959</v>
      </c>
      <c r="S800" s="149">
        <f>MAX(0,$S$14*O799*Parameter!$C$6*Parameter!$C$5*Parameter!$C$7*Parameter!$C$8*Parameter!$C$9*Parameter!$C$19*P799)</f>
        <v>1.6276661217664494</v>
      </c>
      <c r="T800" s="150" t="s">
        <v>169</v>
      </c>
      <c r="V800" s="153"/>
      <c r="W800" s="107"/>
      <c r="X800" s="167"/>
    </row>
    <row r="801" spans="2:24">
      <c r="B801" s="164" t="s">
        <v>167</v>
      </c>
      <c r="C801" s="178">
        <v>43879</v>
      </c>
      <c r="D801" s="157">
        <f t="shared" si="135"/>
        <v>412</v>
      </c>
      <c r="E801" s="152">
        <v>638</v>
      </c>
      <c r="F801" s="108">
        <f t="shared" si="136"/>
        <v>1.1287671232876713</v>
      </c>
      <c r="H801" s="142">
        <f t="shared" si="140"/>
        <v>43878</v>
      </c>
      <c r="I801" s="149">
        <f>MAX(0,$I$14*E800*Parameter!$C$6*Parameter!$C$5*Parameter!$C$7*Parameter!$C$8*Parameter!$C$9*Parameter!$C$19*F800)</f>
        <v>96.538465648916187</v>
      </c>
      <c r="J801" s="150" t="s">
        <v>187</v>
      </c>
      <c r="L801" s="151" t="s">
        <v>167</v>
      </c>
      <c r="M801" s="278">
        <v>43964</v>
      </c>
      <c r="N801" s="157">
        <f t="shared" si="142"/>
        <v>497</v>
      </c>
      <c r="O801" s="152">
        <v>1</v>
      </c>
      <c r="P801" s="108">
        <f t="shared" si="143"/>
        <v>1.3616438356164384</v>
      </c>
      <c r="R801" s="142">
        <f t="shared" si="144"/>
        <v>43962</v>
      </c>
      <c r="S801" s="149">
        <f>MAX(0,$S$14*O800*Parameter!$C$6*Parameter!$C$5*Parameter!$C$7*Parameter!$C$8*Parameter!$C$9*Parameter!$C$19*P800)</f>
        <v>0.81879545759592731</v>
      </c>
      <c r="T801" s="150" t="s">
        <v>169</v>
      </c>
      <c r="V801" s="153"/>
      <c r="W801" s="107"/>
      <c r="X801" s="167"/>
    </row>
    <row r="802" spans="2:24">
      <c r="B802" s="164" t="s">
        <v>167</v>
      </c>
      <c r="C802" s="178">
        <v>43880</v>
      </c>
      <c r="D802" s="157">
        <f t="shared" si="135"/>
        <v>413</v>
      </c>
      <c r="E802" s="152">
        <v>136</v>
      </c>
      <c r="F802" s="108">
        <f t="shared" si="136"/>
        <v>1.1315068493150684</v>
      </c>
      <c r="H802" s="142">
        <f t="shared" si="140"/>
        <v>43879</v>
      </c>
      <c r="I802" s="149">
        <f>MAX(0,$I$14*E801*Parameter!$C$6*Parameter!$C$5*Parameter!$C$7*Parameter!$C$8*Parameter!$C$9*Parameter!$C$19*F801)</f>
        <v>434.79858343805068</v>
      </c>
      <c r="J802" s="150" t="s">
        <v>187</v>
      </c>
      <c r="L802" s="151" t="s">
        <v>167</v>
      </c>
      <c r="M802" s="278">
        <v>43968</v>
      </c>
      <c r="N802" s="157">
        <f t="shared" si="142"/>
        <v>501</v>
      </c>
      <c r="O802" s="152">
        <v>1</v>
      </c>
      <c r="P802" s="108">
        <f t="shared" si="143"/>
        <v>1.3726027397260274</v>
      </c>
      <c r="R802" s="142">
        <f t="shared" si="144"/>
        <v>43964</v>
      </c>
      <c r="S802" s="149">
        <f>MAX(0,$S$14*O801*Parameter!$C$6*Parameter!$C$5*Parameter!$C$7*Parameter!$C$8*Parameter!$C$9*Parameter!$C$19*P801)</f>
        <v>0.82210372207106241</v>
      </c>
      <c r="T802" s="150" t="s">
        <v>169</v>
      </c>
      <c r="V802" s="153"/>
      <c r="W802" s="107"/>
      <c r="X802" s="167"/>
    </row>
    <row r="803" spans="2:24">
      <c r="B803" s="164" t="s">
        <v>167</v>
      </c>
      <c r="C803" s="178">
        <v>43881</v>
      </c>
      <c r="D803" s="157">
        <f t="shared" si="135"/>
        <v>414</v>
      </c>
      <c r="E803" s="152">
        <v>350</v>
      </c>
      <c r="F803" s="108">
        <f t="shared" si="136"/>
        <v>1.1342465753424658</v>
      </c>
      <c r="H803" s="142">
        <f t="shared" si="140"/>
        <v>43880</v>
      </c>
      <c r="I803" s="149">
        <f>MAX(0,$I$14*E802*Parameter!$C$6*Parameter!$C$5*Parameter!$C$7*Parameter!$C$8*Parameter!$C$9*Parameter!$C$19*F802)</f>
        <v>92.909299519692993</v>
      </c>
      <c r="J803" s="150" t="s">
        <v>187</v>
      </c>
      <c r="L803" s="151" t="s">
        <v>167</v>
      </c>
      <c r="M803" s="278">
        <v>43977</v>
      </c>
      <c r="N803" s="157">
        <f t="shared" si="142"/>
        <v>510</v>
      </c>
      <c r="O803" s="152">
        <v>5</v>
      </c>
      <c r="P803" s="108">
        <f t="shared" si="143"/>
        <v>1.3972602739726028</v>
      </c>
      <c r="R803" s="142">
        <f t="shared" si="144"/>
        <v>43968</v>
      </c>
      <c r="S803" s="149">
        <f>MAX(0,$S$14*O802*Parameter!$C$6*Parameter!$C$5*Parameter!$C$7*Parameter!$C$8*Parameter!$C$9*Parameter!$C$19*P802)</f>
        <v>0.8287202510213324</v>
      </c>
      <c r="T803" s="150" t="s">
        <v>169</v>
      </c>
      <c r="V803" s="153"/>
      <c r="W803" s="107"/>
      <c r="X803" s="167"/>
    </row>
    <row r="804" spans="2:24">
      <c r="B804" s="164" t="s">
        <v>167</v>
      </c>
      <c r="C804" s="178">
        <v>43882</v>
      </c>
      <c r="D804" s="157">
        <f t="shared" si="135"/>
        <v>415</v>
      </c>
      <c r="E804" s="152">
        <v>427</v>
      </c>
      <c r="F804" s="108">
        <f t="shared" si="136"/>
        <v>1.1369863013698631</v>
      </c>
      <c r="H804" s="142">
        <f t="shared" si="140"/>
        <v>43881</v>
      </c>
      <c r="I804" s="149">
        <f>MAX(0,$I$14*E803*Parameter!$C$6*Parameter!$C$5*Parameter!$C$7*Parameter!$C$8*Parameter!$C$9*Parameter!$C$19*F803)</f>
        <v>239.68376122353507</v>
      </c>
      <c r="J804" s="150" t="s">
        <v>187</v>
      </c>
      <c r="L804" s="151" t="s">
        <v>167</v>
      </c>
      <c r="M804" s="278">
        <v>44011</v>
      </c>
      <c r="N804" s="157">
        <f t="shared" si="142"/>
        <v>544</v>
      </c>
      <c r="O804" s="152">
        <v>1</v>
      </c>
      <c r="P804" s="108">
        <f t="shared" si="143"/>
        <v>1.4136986301369863</v>
      </c>
      <c r="R804" s="142">
        <f t="shared" si="144"/>
        <v>43977</v>
      </c>
      <c r="S804" s="149">
        <f>MAX(0,$S$14*O803*Parameter!$C$6*Parameter!$C$5*Parameter!$C$7*Parameter!$C$8*Parameter!$C$9*Parameter!$C$19*P803)</f>
        <v>4.2180372057972013</v>
      </c>
      <c r="T804" s="150" t="s">
        <v>169</v>
      </c>
      <c r="V804" s="153"/>
      <c r="W804" s="107"/>
      <c r="X804" s="167"/>
    </row>
    <row r="805" spans="2:24">
      <c r="B805" s="164" t="s">
        <v>167</v>
      </c>
      <c r="C805" s="178">
        <v>43883</v>
      </c>
      <c r="D805" s="157">
        <f t="shared" si="135"/>
        <v>416</v>
      </c>
      <c r="E805" s="152">
        <v>411</v>
      </c>
      <c r="F805" s="108">
        <f t="shared" si="136"/>
        <v>1.1397260273972603</v>
      </c>
      <c r="H805" s="142">
        <f t="shared" si="140"/>
        <v>43882</v>
      </c>
      <c r="I805" s="149">
        <f>MAX(0,$I$14*E804*Parameter!$C$6*Parameter!$C$5*Parameter!$C$7*Parameter!$C$8*Parameter!$C$9*Parameter!$C$19*F804)</f>
        <v>293.12050315815418</v>
      </c>
      <c r="J805" s="150" t="s">
        <v>187</v>
      </c>
      <c r="L805" s="151" t="s">
        <v>167</v>
      </c>
      <c r="M805" s="278">
        <v>44022</v>
      </c>
      <c r="N805" s="157">
        <f t="shared" si="142"/>
        <v>555</v>
      </c>
      <c r="O805" s="152">
        <v>1</v>
      </c>
      <c r="P805" s="108">
        <f t="shared" si="143"/>
        <v>1.4136986301369863</v>
      </c>
      <c r="R805" s="142">
        <f t="shared" si="144"/>
        <v>44011</v>
      </c>
      <c r="S805" s="149">
        <f>MAX(0,$S$14*O804*Parameter!$C$6*Parameter!$C$5*Parameter!$C$7*Parameter!$C$8*Parameter!$C$9*Parameter!$C$19*P804)</f>
        <v>0.8535322345848454</v>
      </c>
      <c r="T805" s="150" t="s">
        <v>169</v>
      </c>
      <c r="V805" s="153"/>
      <c r="W805" s="107"/>
      <c r="X805" s="167"/>
    </row>
    <row r="806" spans="2:24">
      <c r="B806" s="164" t="s">
        <v>167</v>
      </c>
      <c r="C806" s="178">
        <v>43884</v>
      </c>
      <c r="D806" s="157">
        <f t="shared" si="135"/>
        <v>417</v>
      </c>
      <c r="E806" s="152">
        <v>8</v>
      </c>
      <c r="F806" s="108">
        <f t="shared" si="136"/>
        <v>1.1424657534246576</v>
      </c>
      <c r="H806" s="142">
        <f t="shared" si="140"/>
        <v>43883</v>
      </c>
      <c r="I806" s="149">
        <f>MAX(0,$I$14*E805*Parameter!$C$6*Parameter!$C$5*Parameter!$C$7*Parameter!$C$8*Parameter!$C$9*Parameter!$C$19*F805)</f>
        <v>282.81691345034608</v>
      </c>
      <c r="J806" s="150" t="s">
        <v>187</v>
      </c>
      <c r="L806" s="151" t="s">
        <v>167</v>
      </c>
      <c r="M806" s="278">
        <v>44023</v>
      </c>
      <c r="N806" s="157">
        <f t="shared" si="142"/>
        <v>556</v>
      </c>
      <c r="O806" s="152">
        <v>5</v>
      </c>
      <c r="P806" s="108">
        <f t="shared" si="143"/>
        <v>1.4136986301369863</v>
      </c>
      <c r="R806" s="142">
        <f t="shared" si="144"/>
        <v>44022</v>
      </c>
      <c r="S806" s="149">
        <f>MAX(0,$S$14*O805*Parameter!$C$6*Parameter!$C$5*Parameter!$C$7*Parameter!$C$8*Parameter!$C$9*Parameter!$C$19*P805)</f>
        <v>0.8535322345848454</v>
      </c>
      <c r="T806" s="150" t="s">
        <v>169</v>
      </c>
      <c r="V806" s="153"/>
      <c r="W806" s="107"/>
      <c r="X806" s="167"/>
    </row>
    <row r="807" spans="2:24">
      <c r="B807" s="164" t="s">
        <v>167</v>
      </c>
      <c r="C807" s="178">
        <v>43886</v>
      </c>
      <c r="D807" s="157">
        <f t="shared" si="135"/>
        <v>419</v>
      </c>
      <c r="E807" s="152">
        <v>313</v>
      </c>
      <c r="F807" s="108">
        <f t="shared" si="136"/>
        <v>1.1479452054794521</v>
      </c>
      <c r="H807" s="142">
        <f t="shared" si="140"/>
        <v>43884</v>
      </c>
      <c r="I807" s="149">
        <f>MAX(0,$I$14*E806*Parameter!$C$6*Parameter!$C$5*Parameter!$C$7*Parameter!$C$8*Parameter!$C$9*Parameter!$C$19*F806)</f>
        <v>5.5181851445252796</v>
      </c>
      <c r="J807" s="150" t="s">
        <v>187</v>
      </c>
      <c r="L807" s="151" t="s">
        <v>167</v>
      </c>
      <c r="M807" s="278">
        <v>44025</v>
      </c>
      <c r="N807" s="157">
        <f t="shared" si="142"/>
        <v>558</v>
      </c>
      <c r="O807" s="152">
        <v>2</v>
      </c>
      <c r="P807" s="108">
        <f t="shared" si="143"/>
        <v>1.4136986301369863</v>
      </c>
      <c r="R807" s="142">
        <f t="shared" si="144"/>
        <v>44023</v>
      </c>
      <c r="S807" s="149">
        <f>MAX(0,$S$14*O806*Parameter!$C$6*Parameter!$C$5*Parameter!$C$7*Parameter!$C$8*Parameter!$C$9*Parameter!$C$19*P806)</f>
        <v>4.2676611729242273</v>
      </c>
      <c r="T807" s="150" t="s">
        <v>169</v>
      </c>
      <c r="V807" s="153"/>
      <c r="W807" s="107"/>
      <c r="X807" s="167"/>
    </row>
    <row r="808" spans="2:24">
      <c r="B808" s="164" t="s">
        <v>167</v>
      </c>
      <c r="C808" s="178">
        <v>43887</v>
      </c>
      <c r="D808" s="157">
        <f t="shared" si="135"/>
        <v>420</v>
      </c>
      <c r="E808" s="152">
        <v>2</v>
      </c>
      <c r="F808" s="108">
        <f t="shared" si="136"/>
        <v>1.1506849315068493</v>
      </c>
      <c r="H808" s="142">
        <f t="shared" si="140"/>
        <v>43886</v>
      </c>
      <c r="I808" s="149">
        <f>MAX(0,$I$14*E807*Parameter!$C$6*Parameter!$C$5*Parameter!$C$7*Parameter!$C$8*Parameter!$C$9*Parameter!$C$19*F807)</f>
        <v>216.93448056026887</v>
      </c>
      <c r="J808" s="150" t="s">
        <v>187</v>
      </c>
      <c r="L808" s="151" t="s">
        <v>167</v>
      </c>
      <c r="M808" s="278">
        <v>44028</v>
      </c>
      <c r="N808" s="157">
        <f t="shared" si="142"/>
        <v>561</v>
      </c>
      <c r="O808" s="152">
        <v>4</v>
      </c>
      <c r="P808" s="108">
        <f t="shared" si="143"/>
        <v>1.4136986301369863</v>
      </c>
      <c r="R808" s="142">
        <f t="shared" si="144"/>
        <v>44025</v>
      </c>
      <c r="S808" s="149">
        <f>MAX(0,$S$14*O807*Parameter!$C$6*Parameter!$C$5*Parameter!$C$7*Parameter!$C$8*Parameter!$C$9*Parameter!$C$19*P807)</f>
        <v>1.7070644691696908</v>
      </c>
      <c r="T808" s="150" t="s">
        <v>169</v>
      </c>
      <c r="V808" s="153"/>
      <c r="W808" s="107"/>
      <c r="X808" s="167"/>
    </row>
    <row r="809" spans="2:24">
      <c r="B809" s="164" t="s">
        <v>167</v>
      </c>
      <c r="C809" s="178">
        <v>43889</v>
      </c>
      <c r="D809" s="157">
        <f t="shared" si="135"/>
        <v>422</v>
      </c>
      <c r="E809" s="152">
        <v>151</v>
      </c>
      <c r="F809" s="108">
        <f t="shared" si="136"/>
        <v>1.1561643835616437</v>
      </c>
      <c r="H809" s="142">
        <f t="shared" si="140"/>
        <v>43887</v>
      </c>
      <c r="I809" s="149">
        <f>MAX(0,$I$14*E808*Parameter!$C$6*Parameter!$C$5*Parameter!$C$7*Parameter!$C$8*Parameter!$C$9*Parameter!$C$19*F808)</f>
        <v>1.3894710795567249</v>
      </c>
      <c r="J809" s="150" t="s">
        <v>187</v>
      </c>
      <c r="L809" s="151" t="s">
        <v>167</v>
      </c>
      <c r="M809" s="278">
        <v>44030</v>
      </c>
      <c r="N809" s="157">
        <f t="shared" si="142"/>
        <v>563</v>
      </c>
      <c r="O809" s="152">
        <v>29</v>
      </c>
      <c r="P809" s="108">
        <f t="shared" si="143"/>
        <v>1.4136986301369863</v>
      </c>
      <c r="R809" s="142">
        <f t="shared" si="144"/>
        <v>44028</v>
      </c>
      <c r="S809" s="149">
        <f>MAX(0,$S$14*O808*Parameter!$C$6*Parameter!$C$5*Parameter!$C$7*Parameter!$C$8*Parameter!$C$9*Parameter!$C$19*P808)</f>
        <v>3.4141289383393816</v>
      </c>
      <c r="T809" s="150" t="s">
        <v>169</v>
      </c>
      <c r="V809" s="153"/>
      <c r="W809" s="107"/>
      <c r="X809" s="167"/>
    </row>
    <row r="810" spans="2:24">
      <c r="B810" s="164" t="s">
        <v>167</v>
      </c>
      <c r="C810" s="178">
        <v>43891</v>
      </c>
      <c r="D810" s="157">
        <f t="shared" si="135"/>
        <v>424</v>
      </c>
      <c r="E810" s="152">
        <v>1</v>
      </c>
      <c r="F810" s="108">
        <f t="shared" si="136"/>
        <v>1.1616438356164382</v>
      </c>
      <c r="H810" s="142">
        <f t="shared" ref="H810:H811" si="145">C809</f>
        <v>43889</v>
      </c>
      <c r="I810" s="149">
        <f>MAX(0,$I$14*E809*Parameter!$C$6*Parameter!$C$5*Parameter!$C$7*Parameter!$C$8*Parameter!$C$9*Parameter!$C$19*F809)</f>
        <v>105.40461444227813</v>
      </c>
      <c r="J810" s="150" t="s">
        <v>187</v>
      </c>
      <c r="L810" s="151" t="s">
        <v>167</v>
      </c>
      <c r="M810" s="278">
        <v>44031</v>
      </c>
      <c r="N810" s="157">
        <f t="shared" si="142"/>
        <v>564</v>
      </c>
      <c r="O810" s="152">
        <v>45</v>
      </c>
      <c r="P810" s="108">
        <f t="shared" si="143"/>
        <v>1.4136986301369863</v>
      </c>
      <c r="R810" s="142">
        <f t="shared" si="144"/>
        <v>44030</v>
      </c>
      <c r="S810" s="149">
        <f>MAX(0,$S$14*O809*Parameter!$C$6*Parameter!$C$5*Parameter!$C$7*Parameter!$C$8*Parameter!$C$9*Parameter!$C$19*P809)</f>
        <v>24.752434802960522</v>
      </c>
      <c r="T810" s="150" t="s">
        <v>169</v>
      </c>
      <c r="V810" s="153"/>
      <c r="W810" s="107"/>
      <c r="X810" s="167"/>
    </row>
    <row r="811" spans="2:24">
      <c r="B811" s="301" t="s">
        <v>176</v>
      </c>
      <c r="C811" s="294"/>
      <c r="D811" s="295"/>
      <c r="E811" s="299">
        <f>SUM(E785:E810)</f>
        <v>17626</v>
      </c>
      <c r="F811" s="291"/>
      <c r="H811" s="142">
        <f t="shared" si="145"/>
        <v>43891</v>
      </c>
      <c r="I811" s="149">
        <f>MAX(0,$I$14*E810*Parameter!$C$6*Parameter!$C$5*Parameter!$C$7*Parameter!$C$8*Parameter!$C$9*Parameter!$C$19*F810)</f>
        <v>0.70135206872863254</v>
      </c>
      <c r="J811" s="150" t="s">
        <v>187</v>
      </c>
      <c r="L811" s="151" t="s">
        <v>167</v>
      </c>
      <c r="M811" s="278">
        <v>44033</v>
      </c>
      <c r="N811" s="157">
        <f t="shared" si="142"/>
        <v>566</v>
      </c>
      <c r="O811" s="152">
        <v>21</v>
      </c>
      <c r="P811" s="108">
        <f t="shared" si="143"/>
        <v>1.4136986301369863</v>
      </c>
      <c r="R811" s="142">
        <f t="shared" si="144"/>
        <v>44031</v>
      </c>
      <c r="S811" s="149">
        <f>MAX(0,$S$14*O810*Parameter!$C$6*Parameter!$C$5*Parameter!$C$7*Parameter!$C$8*Parameter!$C$9*Parameter!$C$19*P810)</f>
        <v>38.40895055631804</v>
      </c>
      <c r="T811" s="150" t="s">
        <v>169</v>
      </c>
      <c r="V811" s="153"/>
      <c r="W811" s="107"/>
      <c r="X811" s="167"/>
    </row>
    <row r="812" spans="2:24">
      <c r="B812" s="310"/>
      <c r="C812" s="311"/>
      <c r="D812" s="312"/>
      <c r="E812" s="313"/>
      <c r="F812" s="308"/>
      <c r="H812" s="144" t="s">
        <v>177</v>
      </c>
      <c r="I812" s="238">
        <f>SUM(I786:I811)</f>
        <v>11790.014440205416</v>
      </c>
      <c r="J812" s="150" t="s">
        <v>169</v>
      </c>
      <c r="L812" s="151" t="s">
        <v>167</v>
      </c>
      <c r="M812" s="278">
        <v>44036</v>
      </c>
      <c r="N812" s="157">
        <f t="shared" si="142"/>
        <v>569</v>
      </c>
      <c r="O812" s="152">
        <v>32</v>
      </c>
      <c r="P812" s="108">
        <f t="shared" si="143"/>
        <v>1.4136986301369863</v>
      </c>
      <c r="R812" s="142">
        <f t="shared" si="144"/>
        <v>44033</v>
      </c>
      <c r="S812" s="149">
        <f>MAX(0,$S$14*O811*Parameter!$C$6*Parameter!$C$5*Parameter!$C$7*Parameter!$C$8*Parameter!$C$9*Parameter!$C$19*P811)</f>
        <v>17.924176926281756</v>
      </c>
      <c r="T812" s="150" t="s">
        <v>169</v>
      </c>
      <c r="V812" s="153"/>
      <c r="W812" s="107"/>
      <c r="X812" s="167"/>
    </row>
    <row r="813" spans="2:24">
      <c r="B813" s="251"/>
      <c r="C813" s="243"/>
      <c r="D813" s="244"/>
      <c r="E813" s="107"/>
      <c r="F813" s="245"/>
      <c r="H813" s="246"/>
      <c r="I813" s="247"/>
      <c r="J813" s="235"/>
      <c r="L813" s="151" t="s">
        <v>167</v>
      </c>
      <c r="M813" s="278">
        <v>44043</v>
      </c>
      <c r="N813" s="157">
        <f t="shared" si="142"/>
        <v>576</v>
      </c>
      <c r="O813" s="152">
        <v>9</v>
      </c>
      <c r="P813" s="108">
        <f t="shared" si="143"/>
        <v>1.4136986301369863</v>
      </c>
      <c r="R813" s="142">
        <f t="shared" si="144"/>
        <v>44036</v>
      </c>
      <c r="S813" s="149">
        <f>MAX(0,$S$14*O812*Parameter!$C$6*Parameter!$C$5*Parameter!$C$7*Parameter!$C$8*Parameter!$C$9*Parameter!$C$19*P812)</f>
        <v>27.313031506715053</v>
      </c>
      <c r="T813" s="150" t="s">
        <v>169</v>
      </c>
      <c r="V813" s="153"/>
      <c r="W813" s="107"/>
      <c r="X813" s="167"/>
    </row>
    <row r="814" spans="2:24">
      <c r="B814" s="251"/>
      <c r="C814" s="243"/>
      <c r="D814" s="244"/>
      <c r="E814" s="107"/>
      <c r="F814" s="245"/>
      <c r="H814" s="246"/>
      <c r="I814" s="247"/>
      <c r="J814" s="235"/>
      <c r="L814" s="151" t="s">
        <v>167</v>
      </c>
      <c r="M814" s="278">
        <v>44046</v>
      </c>
      <c r="N814" s="157">
        <f t="shared" si="142"/>
        <v>579</v>
      </c>
      <c r="O814" s="152">
        <v>3</v>
      </c>
      <c r="P814" s="108">
        <f t="shared" si="143"/>
        <v>1.4136986301369863</v>
      </c>
      <c r="R814" s="142">
        <f t="shared" si="144"/>
        <v>44043</v>
      </c>
      <c r="S814" s="149">
        <f>MAX(0,$S$14*O813*Parameter!$C$6*Parameter!$C$5*Parameter!$C$7*Parameter!$C$8*Parameter!$C$9*Parameter!$C$19*P813)</f>
        <v>7.6817901112636084</v>
      </c>
      <c r="T814" s="150" t="s">
        <v>169</v>
      </c>
      <c r="V814" s="153"/>
      <c r="W814" s="107"/>
      <c r="X814" s="167"/>
    </row>
    <row r="815" spans="2:24">
      <c r="B815" s="251"/>
      <c r="C815" s="243"/>
      <c r="D815" s="244"/>
      <c r="E815" s="107"/>
      <c r="F815" s="245"/>
      <c r="H815" s="246"/>
      <c r="I815" s="247"/>
      <c r="J815" s="235"/>
      <c r="L815" s="151" t="s">
        <v>167</v>
      </c>
      <c r="M815" s="278">
        <v>44049</v>
      </c>
      <c r="N815" s="157">
        <f t="shared" si="142"/>
        <v>582</v>
      </c>
      <c r="O815" s="152">
        <v>4</v>
      </c>
      <c r="P815" s="108">
        <f t="shared" si="143"/>
        <v>1.4136986301369863</v>
      </c>
      <c r="R815" s="142">
        <f t="shared" si="144"/>
        <v>44046</v>
      </c>
      <c r="S815" s="149">
        <f>MAX(0,$S$14*O814*Parameter!$C$6*Parameter!$C$5*Parameter!$C$7*Parameter!$C$8*Parameter!$C$9*Parameter!$C$19*P814)</f>
        <v>2.5605967037545363</v>
      </c>
      <c r="T815" s="150" t="s">
        <v>169</v>
      </c>
      <c r="V815" s="153"/>
      <c r="W815" s="107"/>
      <c r="X815" s="167"/>
    </row>
    <row r="816" spans="2:24">
      <c r="B816" s="251"/>
      <c r="C816" s="243"/>
      <c r="D816" s="244"/>
      <c r="E816" s="107"/>
      <c r="F816" s="245"/>
      <c r="H816" s="246"/>
      <c r="I816" s="247"/>
      <c r="J816" s="235"/>
      <c r="L816" s="151" t="s">
        <v>167</v>
      </c>
      <c r="M816" s="278">
        <v>44051</v>
      </c>
      <c r="N816" s="157">
        <f t="shared" si="142"/>
        <v>584</v>
      </c>
      <c r="O816" s="152">
        <v>4</v>
      </c>
      <c r="P816" s="108">
        <f t="shared" si="143"/>
        <v>1.4136986301369863</v>
      </c>
      <c r="R816" s="142">
        <f t="shared" si="144"/>
        <v>44049</v>
      </c>
      <c r="S816" s="149">
        <f>MAX(0,$S$14*O815*Parameter!$C$6*Parameter!$C$5*Parameter!$C$7*Parameter!$C$8*Parameter!$C$9*Parameter!$C$19*P815)</f>
        <v>3.4141289383393816</v>
      </c>
      <c r="T816" s="150" t="s">
        <v>169</v>
      </c>
      <c r="V816" s="153"/>
      <c r="W816" s="107"/>
      <c r="X816" s="167"/>
    </row>
    <row r="817" spans="2:24">
      <c r="B817" s="251"/>
      <c r="C817" s="243"/>
      <c r="D817" s="244"/>
      <c r="E817" s="107"/>
      <c r="F817" s="245"/>
      <c r="H817" s="246"/>
      <c r="I817" s="247"/>
      <c r="J817" s="235"/>
      <c r="L817" s="151" t="s">
        <v>167</v>
      </c>
      <c r="M817" s="278">
        <v>44052</v>
      </c>
      <c r="N817" s="157">
        <f t="shared" si="142"/>
        <v>585</v>
      </c>
      <c r="O817" s="152">
        <v>6</v>
      </c>
      <c r="P817" s="108">
        <f t="shared" si="143"/>
        <v>1.4136986301369863</v>
      </c>
      <c r="R817" s="142">
        <f t="shared" si="144"/>
        <v>44051</v>
      </c>
      <c r="S817" s="149">
        <f>MAX(0,$S$14*O816*Parameter!$C$6*Parameter!$C$5*Parameter!$C$7*Parameter!$C$8*Parameter!$C$9*Parameter!$C$19*P816)</f>
        <v>3.4141289383393816</v>
      </c>
      <c r="T817" s="150" t="s">
        <v>169</v>
      </c>
      <c r="V817" s="153"/>
      <c r="W817" s="107"/>
      <c r="X817" s="167"/>
    </row>
    <row r="818" spans="2:24">
      <c r="B818" s="251"/>
      <c r="C818" s="243"/>
      <c r="D818" s="244"/>
      <c r="E818" s="107"/>
      <c r="F818" s="245"/>
      <c r="H818" s="246"/>
      <c r="I818" s="247"/>
      <c r="J818" s="235"/>
      <c r="L818" s="151" t="s">
        <v>167</v>
      </c>
      <c r="M818" s="278">
        <v>44053</v>
      </c>
      <c r="N818" s="157">
        <f t="shared" si="142"/>
        <v>586</v>
      </c>
      <c r="O818" s="152">
        <v>8</v>
      </c>
      <c r="P818" s="108">
        <f t="shared" si="143"/>
        <v>1.4136986301369863</v>
      </c>
      <c r="R818" s="142">
        <f t="shared" si="144"/>
        <v>44052</v>
      </c>
      <c r="S818" s="149">
        <f>MAX(0,$S$14*O817*Parameter!$C$6*Parameter!$C$5*Parameter!$C$7*Parameter!$C$8*Parameter!$C$9*Parameter!$C$19*P817)</f>
        <v>5.1211934075090726</v>
      </c>
      <c r="T818" s="150" t="s">
        <v>169</v>
      </c>
      <c r="V818" s="153"/>
      <c r="W818" s="107"/>
      <c r="X818" s="167"/>
    </row>
    <row r="819" spans="2:24">
      <c r="B819" s="251"/>
      <c r="C819" s="243"/>
      <c r="D819" s="244"/>
      <c r="E819" s="107"/>
      <c r="F819" s="245"/>
      <c r="H819" s="246"/>
      <c r="I819" s="247"/>
      <c r="J819" s="235"/>
      <c r="L819" s="151" t="s">
        <v>167</v>
      </c>
      <c r="M819" s="278">
        <v>44054</v>
      </c>
      <c r="N819" s="157">
        <f t="shared" si="142"/>
        <v>587</v>
      </c>
      <c r="O819" s="152">
        <v>7</v>
      </c>
      <c r="P819" s="108">
        <f t="shared" si="143"/>
        <v>1.4136986301369863</v>
      </c>
      <c r="R819" s="142">
        <f t="shared" si="144"/>
        <v>44053</v>
      </c>
      <c r="S819" s="149">
        <f>MAX(0,$S$14*O818*Parameter!$C$6*Parameter!$C$5*Parameter!$C$7*Parameter!$C$8*Parameter!$C$9*Parameter!$C$19*P818)</f>
        <v>6.8282578766787632</v>
      </c>
      <c r="T819" s="150" t="s">
        <v>169</v>
      </c>
      <c r="V819" s="153"/>
      <c r="W819" s="107"/>
      <c r="X819" s="167"/>
    </row>
    <row r="820" spans="2:24">
      <c r="B820" s="251"/>
      <c r="C820" s="243"/>
      <c r="D820" s="244"/>
      <c r="E820" s="107"/>
      <c r="F820" s="245"/>
      <c r="H820" s="246"/>
      <c r="I820" s="247"/>
      <c r="J820" s="235"/>
      <c r="L820" s="151" t="s">
        <v>167</v>
      </c>
      <c r="M820" s="278">
        <v>44056</v>
      </c>
      <c r="N820" s="157">
        <f t="shared" si="142"/>
        <v>589</v>
      </c>
      <c r="O820" s="152">
        <v>1</v>
      </c>
      <c r="P820" s="108">
        <f t="shared" si="143"/>
        <v>1.4136986301369863</v>
      </c>
      <c r="R820" s="142">
        <f t="shared" si="144"/>
        <v>44054</v>
      </c>
      <c r="S820" s="149">
        <f>MAX(0,$S$14*O819*Parameter!$C$6*Parameter!$C$5*Parameter!$C$7*Parameter!$C$8*Parameter!$C$9*Parameter!$C$19*P819)</f>
        <v>5.9747256420939188</v>
      </c>
      <c r="T820" s="150" t="s">
        <v>169</v>
      </c>
      <c r="V820" s="153"/>
      <c r="W820" s="107"/>
      <c r="X820" s="167"/>
    </row>
    <row r="821" spans="2:24">
      <c r="B821" s="251"/>
      <c r="C821" s="243"/>
      <c r="D821" s="244"/>
      <c r="E821" s="107"/>
      <c r="F821" s="245"/>
      <c r="H821" s="246"/>
      <c r="I821" s="247"/>
      <c r="J821" s="235"/>
      <c r="L821" s="151" t="s">
        <v>167</v>
      </c>
      <c r="M821" s="278">
        <v>44091</v>
      </c>
      <c r="N821" s="157">
        <f t="shared" si="142"/>
        <v>624</v>
      </c>
      <c r="O821" s="152">
        <v>8</v>
      </c>
      <c r="P821" s="108">
        <f t="shared" si="143"/>
        <v>1.4136986301369863</v>
      </c>
      <c r="R821" s="142">
        <f t="shared" si="144"/>
        <v>44056</v>
      </c>
      <c r="S821" s="149">
        <f>MAX(0,$S$14*O820*Parameter!$C$6*Parameter!$C$5*Parameter!$C$7*Parameter!$C$8*Parameter!$C$9*Parameter!$C$19*P820)</f>
        <v>0.8535322345848454</v>
      </c>
      <c r="T821" s="150" t="s">
        <v>169</v>
      </c>
      <c r="V821" s="153"/>
      <c r="W821" s="107"/>
      <c r="X821" s="167"/>
    </row>
    <row r="822" spans="2:24">
      <c r="B822" s="251"/>
      <c r="C822" s="243"/>
      <c r="D822" s="244"/>
      <c r="E822" s="107"/>
      <c r="F822" s="245"/>
      <c r="H822" s="246"/>
      <c r="I822" s="247"/>
      <c r="J822" s="235"/>
      <c r="L822" s="151" t="s">
        <v>167</v>
      </c>
      <c r="M822" s="278">
        <v>44095</v>
      </c>
      <c r="N822" s="157">
        <f t="shared" si="142"/>
        <v>628</v>
      </c>
      <c r="O822" s="152">
        <v>3</v>
      </c>
      <c r="P822" s="108">
        <f t="shared" si="143"/>
        <v>1.4136986301369863</v>
      </c>
      <c r="R822" s="142">
        <f t="shared" si="144"/>
        <v>44091</v>
      </c>
      <c r="S822" s="149">
        <f>MAX(0,$S$14*O821*Parameter!$C$6*Parameter!$C$5*Parameter!$C$7*Parameter!$C$8*Parameter!$C$9*Parameter!$C$19*P821)</f>
        <v>6.8282578766787632</v>
      </c>
      <c r="T822" s="150" t="s">
        <v>169</v>
      </c>
      <c r="V822" s="153"/>
      <c r="W822" s="107"/>
      <c r="X822" s="167"/>
    </row>
    <row r="823" spans="2:24">
      <c r="B823" s="251"/>
      <c r="C823" s="243"/>
      <c r="D823" s="244"/>
      <c r="E823" s="107"/>
      <c r="F823" s="245"/>
      <c r="H823" s="246"/>
      <c r="I823" s="247"/>
      <c r="J823" s="235"/>
      <c r="L823" s="151" t="s">
        <v>167</v>
      </c>
      <c r="M823" s="278">
        <v>44096</v>
      </c>
      <c r="N823" s="157">
        <f t="shared" si="142"/>
        <v>629</v>
      </c>
      <c r="O823" s="152">
        <v>57</v>
      </c>
      <c r="P823" s="108">
        <f t="shared" si="143"/>
        <v>1.4136986301369863</v>
      </c>
      <c r="R823" s="142">
        <f t="shared" si="144"/>
        <v>44095</v>
      </c>
      <c r="S823" s="149">
        <f>MAX(0,$S$14*O822*Parameter!$C$6*Parameter!$C$5*Parameter!$C$7*Parameter!$C$8*Parameter!$C$9*Parameter!$C$19*P822)</f>
        <v>2.5605967037545363</v>
      </c>
      <c r="T823" s="150" t="s">
        <v>169</v>
      </c>
      <c r="V823" s="153"/>
      <c r="W823" s="107"/>
      <c r="X823" s="167"/>
    </row>
    <row r="824" spans="2:24">
      <c r="B824" s="251"/>
      <c r="C824" s="243"/>
      <c r="D824" s="244"/>
      <c r="E824" s="107"/>
      <c r="F824" s="245"/>
      <c r="H824" s="246"/>
      <c r="I824" s="247"/>
      <c r="J824" s="235"/>
      <c r="L824" s="151" t="s">
        <v>167</v>
      </c>
      <c r="M824" s="278">
        <v>44119</v>
      </c>
      <c r="N824" s="157">
        <f t="shared" si="142"/>
        <v>652</v>
      </c>
      <c r="O824" s="152">
        <v>7</v>
      </c>
      <c r="P824" s="108">
        <f t="shared" si="143"/>
        <v>1.4136986301369863</v>
      </c>
      <c r="R824" s="142">
        <f t="shared" si="144"/>
        <v>44096</v>
      </c>
      <c r="S824" s="149">
        <f>MAX(0,$S$14*O823*Parameter!$C$6*Parameter!$C$5*Parameter!$C$7*Parameter!$C$8*Parameter!$C$9*Parameter!$C$19*P823)</f>
        <v>48.651337371336197</v>
      </c>
      <c r="T824" s="150" t="s">
        <v>169</v>
      </c>
      <c r="V824" s="153"/>
      <c r="W824" s="107"/>
      <c r="X824" s="167"/>
    </row>
    <row r="825" spans="2:24">
      <c r="B825" s="251"/>
      <c r="C825" s="243"/>
      <c r="D825" s="244"/>
      <c r="E825" s="107"/>
      <c r="F825" s="245"/>
      <c r="H825" s="246"/>
      <c r="I825" s="247"/>
      <c r="J825" s="235"/>
      <c r="L825" s="151" t="s">
        <v>167</v>
      </c>
      <c r="M825" s="278">
        <v>44148</v>
      </c>
      <c r="N825" s="157">
        <f t="shared" si="142"/>
        <v>681</v>
      </c>
      <c r="O825" s="152">
        <v>22</v>
      </c>
      <c r="P825" s="108">
        <f t="shared" si="143"/>
        <v>1.4136986301369863</v>
      </c>
      <c r="R825" s="142">
        <f t="shared" si="144"/>
        <v>44119</v>
      </c>
      <c r="S825" s="149">
        <f>MAX(0,$S$14*O824*Parameter!$C$6*Parameter!$C$5*Parameter!$C$7*Parameter!$C$8*Parameter!$C$9*Parameter!$C$19*P824)</f>
        <v>5.9747256420939188</v>
      </c>
      <c r="T825" s="150" t="s">
        <v>169</v>
      </c>
      <c r="V825" s="153"/>
      <c r="W825" s="107"/>
      <c r="X825" s="167"/>
    </row>
    <row r="826" spans="2:24">
      <c r="B826" s="251"/>
      <c r="C826" s="243"/>
      <c r="D826" s="244"/>
      <c r="E826" s="107"/>
      <c r="F826" s="245"/>
      <c r="H826" s="246"/>
      <c r="I826" s="247"/>
      <c r="J826" s="235"/>
      <c r="L826" s="151" t="s">
        <v>167</v>
      </c>
      <c r="M826" s="278">
        <v>44153</v>
      </c>
      <c r="N826" s="157">
        <f t="shared" si="142"/>
        <v>686</v>
      </c>
      <c r="O826" s="152">
        <v>9</v>
      </c>
      <c r="P826" s="108">
        <f t="shared" si="143"/>
        <v>1.4136986301369863</v>
      </c>
      <c r="R826" s="142">
        <f t="shared" si="144"/>
        <v>44148</v>
      </c>
      <c r="S826" s="149">
        <f>MAX(0,$S$14*O825*Parameter!$C$6*Parameter!$C$5*Parameter!$C$7*Parameter!$C$8*Parameter!$C$9*Parameter!$C$19*P825)</f>
        <v>18.7777091608666</v>
      </c>
      <c r="T826" s="150" t="s">
        <v>169</v>
      </c>
      <c r="V826" s="153"/>
      <c r="W826" s="107"/>
      <c r="X826" s="167"/>
    </row>
    <row r="827" spans="2:24">
      <c r="B827" s="251"/>
      <c r="C827" s="243"/>
      <c r="D827" s="244"/>
      <c r="E827" s="107"/>
      <c r="F827" s="245"/>
      <c r="H827" s="246"/>
      <c r="I827" s="247"/>
      <c r="J827" s="235"/>
      <c r="L827" s="151" t="s">
        <v>167</v>
      </c>
      <c r="M827" s="278">
        <v>44156</v>
      </c>
      <c r="N827" s="157">
        <f t="shared" si="142"/>
        <v>689</v>
      </c>
      <c r="O827" s="152">
        <v>2</v>
      </c>
      <c r="P827" s="108">
        <f t="shared" si="143"/>
        <v>1.4136986301369863</v>
      </c>
      <c r="R827" s="142">
        <f t="shared" si="144"/>
        <v>44153</v>
      </c>
      <c r="S827" s="149">
        <f>MAX(0,$S$14*O826*Parameter!$C$6*Parameter!$C$5*Parameter!$C$7*Parameter!$C$8*Parameter!$C$9*Parameter!$C$19*P826)</f>
        <v>7.6817901112636084</v>
      </c>
      <c r="T827" s="150" t="s">
        <v>169</v>
      </c>
      <c r="V827" s="153"/>
      <c r="W827" s="107"/>
      <c r="X827" s="167"/>
    </row>
    <row r="828" spans="2:24">
      <c r="B828" s="251"/>
      <c r="C828" s="243"/>
      <c r="D828" s="244"/>
      <c r="E828" s="107"/>
      <c r="F828" s="245"/>
      <c r="H828" s="246"/>
      <c r="I828" s="247"/>
      <c r="J828" s="235"/>
      <c r="L828" s="151" t="s">
        <v>167</v>
      </c>
      <c r="M828" s="278">
        <v>44184</v>
      </c>
      <c r="N828" s="157">
        <f t="shared" si="142"/>
        <v>717</v>
      </c>
      <c r="O828" s="152">
        <v>6</v>
      </c>
      <c r="P828" s="108">
        <f t="shared" si="143"/>
        <v>1.4136986301369863</v>
      </c>
      <c r="R828" s="142">
        <f t="shared" si="144"/>
        <v>44156</v>
      </c>
      <c r="S828" s="149">
        <f>MAX(0,$S$14*O827*Parameter!$C$6*Parameter!$C$5*Parameter!$C$7*Parameter!$C$8*Parameter!$C$9*Parameter!$C$19*P827)</f>
        <v>1.7070644691696908</v>
      </c>
      <c r="T828" s="150" t="s">
        <v>169</v>
      </c>
      <c r="V828" s="153"/>
      <c r="W828" s="107"/>
      <c r="X828" s="167"/>
    </row>
    <row r="829" spans="2:24">
      <c r="B829" s="251"/>
      <c r="C829" s="243"/>
      <c r="D829" s="244"/>
      <c r="E829" s="107"/>
      <c r="F829" s="245"/>
      <c r="H829" s="246"/>
      <c r="I829" s="247"/>
      <c r="J829" s="235"/>
      <c r="L829" s="285" t="s">
        <v>176</v>
      </c>
      <c r="M829" s="285"/>
      <c r="N829" s="285"/>
      <c r="O829" s="286">
        <f>SUM(O785:O828)</f>
        <v>374</v>
      </c>
      <c r="P829" s="287"/>
      <c r="R829" s="142">
        <f t="shared" si="144"/>
        <v>44184</v>
      </c>
      <c r="S829" s="149">
        <f>MAX(0,$S$14*O828*Parameter!$C$6*Parameter!$C$5*Parameter!$C$7*Parameter!$C$8*Parameter!$C$9*Parameter!$C$19*P828)</f>
        <v>5.1211934075090726</v>
      </c>
      <c r="T829" s="150" t="s">
        <v>169</v>
      </c>
      <c r="V829" s="153"/>
      <c r="W829" s="107"/>
      <c r="X829" s="167"/>
    </row>
    <row r="830" spans="2:24">
      <c r="B830" s="251"/>
      <c r="C830" s="243"/>
      <c r="D830" s="244"/>
      <c r="E830" s="107"/>
      <c r="F830" s="245"/>
      <c r="H830" s="246"/>
      <c r="I830" s="247"/>
      <c r="J830" s="235"/>
      <c r="L830" s="285"/>
      <c r="M830" s="285"/>
      <c r="N830" s="285"/>
      <c r="O830" s="286"/>
      <c r="P830" s="287"/>
      <c r="R830" s="144" t="s">
        <v>177</v>
      </c>
      <c r="S830" s="238">
        <f>SUM(S786:S829)</f>
        <v>311.46648380501557</v>
      </c>
      <c r="T830" s="150" t="s">
        <v>169</v>
      </c>
      <c r="V830" s="153"/>
      <c r="W830" s="107"/>
      <c r="X830" s="167"/>
    </row>
    <row r="831" spans="2:24" ht="15.75" thickBot="1">
      <c r="B831" s="252"/>
      <c r="C831" s="253"/>
      <c r="D831" s="254"/>
      <c r="E831" s="255"/>
      <c r="F831" s="256"/>
      <c r="G831" s="168"/>
      <c r="H831" s="257"/>
      <c r="I831" s="258"/>
      <c r="J831" s="236"/>
      <c r="K831" s="172"/>
      <c r="L831" s="172"/>
      <c r="M831" s="172"/>
      <c r="N831" s="172"/>
      <c r="O831" s="172"/>
      <c r="P831" s="172"/>
      <c r="Q831" s="172"/>
      <c r="R831" s="172"/>
      <c r="S831" s="172"/>
      <c r="T831" s="172"/>
      <c r="U831" s="172"/>
      <c r="V831" s="259"/>
      <c r="W831" s="255"/>
      <c r="X831" s="260"/>
    </row>
    <row r="832" spans="2:24" ht="15.75" thickBot="1"/>
    <row r="833" spans="2:24" ht="24" thickBot="1">
      <c r="B833" s="174" t="s">
        <v>61</v>
      </c>
      <c r="C833" s="158" t="s">
        <v>146</v>
      </c>
      <c r="D833" s="175">
        <f>I835+S835</f>
        <v>12268</v>
      </c>
      <c r="E833" s="176" t="s">
        <v>147</v>
      </c>
      <c r="F833" s="158" t="str">
        <f>X842</f>
        <v>Less than expected</v>
      </c>
      <c r="G833" s="177"/>
      <c r="H833" s="177"/>
      <c r="I833" s="175">
        <f>E862+O856</f>
        <v>18000</v>
      </c>
      <c r="J833" s="177" t="s">
        <v>148</v>
      </c>
      <c r="K833" s="177"/>
      <c r="L833" s="177"/>
      <c r="M833" s="186">
        <v>0</v>
      </c>
      <c r="N833" s="177" t="s">
        <v>149</v>
      </c>
      <c r="O833" s="177"/>
      <c r="P833" s="177"/>
      <c r="Q833" s="177"/>
      <c r="R833" s="177"/>
      <c r="S833" s="175">
        <f>I833-M833</f>
        <v>18000</v>
      </c>
      <c r="T833" s="177" t="s">
        <v>150</v>
      </c>
      <c r="U833" s="177"/>
      <c r="V833" s="177"/>
      <c r="W833" s="242">
        <f>S833*'MR Reference'!$C$79</f>
        <v>16560</v>
      </c>
      <c r="X833" s="241" t="s">
        <v>151</v>
      </c>
    </row>
    <row r="834" spans="2:24" ht="19.5" thickBot="1">
      <c r="B834" s="159"/>
      <c r="C834" s="14"/>
      <c r="D834" s="14"/>
      <c r="E834" s="15"/>
      <c r="F834" s="16"/>
      <c r="G834" s="14"/>
      <c r="X834" s="160"/>
    </row>
    <row r="835" spans="2:24" ht="24" thickBot="1">
      <c r="B835" s="67" t="s">
        <v>281</v>
      </c>
      <c r="C835" s="237" t="s">
        <v>153</v>
      </c>
      <c r="D835" s="69"/>
      <c r="E835" s="70"/>
      <c r="F835" s="68"/>
      <c r="G835" s="71"/>
      <c r="H835" s="68" t="s">
        <v>146</v>
      </c>
      <c r="I835" s="141">
        <f>ROUNDDOWN(I863,0)</f>
        <v>11992</v>
      </c>
      <c r="J835" s="72" t="s">
        <v>147</v>
      </c>
      <c r="L835" s="67" t="s">
        <v>282</v>
      </c>
      <c r="M835" s="237" t="s">
        <v>155</v>
      </c>
      <c r="N835" s="69"/>
      <c r="O835" s="70"/>
      <c r="P835" s="239"/>
      <c r="Q835" s="71"/>
      <c r="R835" s="68" t="s">
        <v>146</v>
      </c>
      <c r="S835" s="141">
        <f>ROUNDDOWN(S857,0)</f>
        <v>276</v>
      </c>
      <c r="T835" s="72" t="s">
        <v>147</v>
      </c>
      <c r="V835" s="288" t="s">
        <v>156</v>
      </c>
      <c r="W835" s="289"/>
      <c r="X835" s="290"/>
    </row>
    <row r="836" spans="2:24" ht="18.75">
      <c r="B836" s="159"/>
      <c r="C836" s="14"/>
      <c r="D836" s="14"/>
      <c r="E836" s="15"/>
      <c r="F836" s="16"/>
      <c r="G836" s="14"/>
      <c r="L836" s="11"/>
      <c r="M836" s="14"/>
      <c r="N836" s="14"/>
      <c r="O836" s="15"/>
      <c r="P836" s="16"/>
      <c r="Q836" s="14"/>
      <c r="X836" s="160"/>
    </row>
    <row r="837" spans="2:24" ht="18.75">
      <c r="B837" s="161" t="s">
        <v>157</v>
      </c>
      <c r="C837" s="14"/>
      <c r="D837" s="14"/>
      <c r="E837" s="15"/>
      <c r="F837" s="16"/>
      <c r="G837" s="14"/>
      <c r="H837" s="17" t="s">
        <v>158</v>
      </c>
      <c r="L837" s="17" t="s">
        <v>283</v>
      </c>
      <c r="M837" s="14"/>
      <c r="N837" s="14"/>
      <c r="O837" s="15"/>
      <c r="P837" s="16"/>
      <c r="Q837" s="14"/>
      <c r="R837" s="17" t="s">
        <v>158</v>
      </c>
      <c r="V837" s="17" t="s">
        <v>156</v>
      </c>
      <c r="X837" s="160"/>
    </row>
    <row r="838" spans="2:24" ht="23.25">
      <c r="B838" s="162" t="s">
        <v>284</v>
      </c>
      <c r="C838" s="146"/>
      <c r="D838" s="144" t="s">
        <v>160</v>
      </c>
      <c r="E838" s="147" t="s">
        <v>267</v>
      </c>
      <c r="F838" s="144" t="s">
        <v>162</v>
      </c>
      <c r="G838" s="18"/>
      <c r="H838" s="145" t="s">
        <v>281</v>
      </c>
      <c r="I838" s="144" t="s">
        <v>163</v>
      </c>
      <c r="J838" s="148" t="s">
        <v>164</v>
      </c>
      <c r="L838" s="143" t="s">
        <v>285</v>
      </c>
      <c r="M838" s="146"/>
      <c r="N838" s="144" t="s">
        <v>160</v>
      </c>
      <c r="O838" s="147" t="s">
        <v>161</v>
      </c>
      <c r="P838" s="144" t="s">
        <v>162</v>
      </c>
      <c r="Q838" s="18"/>
      <c r="R838" s="145" t="s">
        <v>282</v>
      </c>
      <c r="S838" s="144" t="s">
        <v>163</v>
      </c>
      <c r="T838" s="148" t="s">
        <v>164</v>
      </c>
      <c r="V838" s="143" t="s">
        <v>61</v>
      </c>
      <c r="W838" s="148" t="s">
        <v>166</v>
      </c>
      <c r="X838" s="163" t="s">
        <v>164</v>
      </c>
    </row>
    <row r="839" spans="2:24">
      <c r="B839" s="164" t="s">
        <v>167</v>
      </c>
      <c r="C839" s="178">
        <v>43867</v>
      </c>
      <c r="D839" s="157">
        <f t="shared" ref="D839:D860" si="146">(C839+(365*2))-$C$3</f>
        <v>400</v>
      </c>
      <c r="E839" s="152">
        <v>233</v>
      </c>
      <c r="F839" s="108">
        <f t="shared" ref="F839:F860" si="147">MIN($C$5/365, (D839/365))</f>
        <v>1.095890410958904</v>
      </c>
      <c r="H839" s="144" t="s">
        <v>168</v>
      </c>
      <c r="I839" s="147">
        <f>Parameter!$C$18*(Parameter!$C$17/Parameter!$C$4-1)</f>
        <v>1.9310126823253633</v>
      </c>
      <c r="J839" s="144" t="s">
        <v>169</v>
      </c>
      <c r="L839" s="151" t="s">
        <v>167</v>
      </c>
      <c r="M839" s="277">
        <v>43911</v>
      </c>
      <c r="N839" s="157">
        <f>(M839+(365*2))-$C$3</f>
        <v>444</v>
      </c>
      <c r="O839" s="152">
        <v>186</v>
      </c>
      <c r="P839" s="108">
        <f>MIN($C$5/365, (N839/365))</f>
        <v>1.2164383561643837</v>
      </c>
      <c r="Q839" s="11"/>
      <c r="R839" s="144" t="s">
        <v>168</v>
      </c>
      <c r="S839" s="147">
        <f>Parameter!$C$18*(Parameter!$C$17/Parameter!$C$4-1)</f>
        <v>1.9310126823253633</v>
      </c>
      <c r="T839" s="144" t="s">
        <v>169</v>
      </c>
      <c r="V839" s="151" t="s">
        <v>170</v>
      </c>
      <c r="W839" s="152">
        <v>44394</v>
      </c>
      <c r="X839" s="165" t="s">
        <v>171</v>
      </c>
    </row>
    <row r="840" spans="2:24">
      <c r="B840" s="164" t="s">
        <v>167</v>
      </c>
      <c r="C840" s="178">
        <v>43868</v>
      </c>
      <c r="D840" s="157">
        <f t="shared" si="146"/>
        <v>401</v>
      </c>
      <c r="E840" s="152">
        <v>1482</v>
      </c>
      <c r="F840" s="108">
        <f t="shared" si="147"/>
        <v>1.0986301369863014</v>
      </c>
      <c r="H840" s="142">
        <f t="shared" ref="H840:H861" si="148">C839</f>
        <v>43867</v>
      </c>
      <c r="I840" s="149">
        <f>MAX(0,$I$14*E839*Parameter!$C$6*Parameter!$C$5*Parameter!$C$7*Parameter!$C$8*Parameter!$C$9*Parameter!$C$19*F839)</f>
        <v>154.16512454129378</v>
      </c>
      <c r="J840" s="150" t="s">
        <v>187</v>
      </c>
      <c r="L840" s="151" t="s">
        <v>167</v>
      </c>
      <c r="M840" s="281">
        <v>43912</v>
      </c>
      <c r="N840" s="157">
        <f t="shared" ref="N840:N849" si="149">(M840+(365*2))-$C$3</f>
        <v>445</v>
      </c>
      <c r="O840" s="152">
        <v>7</v>
      </c>
      <c r="P840" s="108">
        <f t="shared" ref="P840:P849" si="150">MIN($C$5/365, (N840/365))</f>
        <v>1.2191780821917808</v>
      </c>
      <c r="Q840" s="11"/>
      <c r="R840" s="142">
        <f t="shared" ref="R840:R856" si="151">M839</f>
        <v>43911</v>
      </c>
      <c r="S840" s="149">
        <f>MAX(0,$S$14*O839*Parameter!$C$6*Parameter!$C$5*Parameter!$C$7*Parameter!$C$8*Parameter!$C$9*Parameter!$C$19*P839)</f>
        <v>136.60485670727692</v>
      </c>
      <c r="T840" s="150" t="s">
        <v>169</v>
      </c>
      <c r="V840" s="151" t="s">
        <v>172</v>
      </c>
      <c r="W840" s="152">
        <f>(W839/365)*$C$5</f>
        <v>62759.736986301366</v>
      </c>
      <c r="X840" s="165" t="s">
        <v>173</v>
      </c>
    </row>
    <row r="841" spans="2:24">
      <c r="B841" s="164" t="s">
        <v>167</v>
      </c>
      <c r="C841" s="178">
        <v>43869</v>
      </c>
      <c r="D841" s="157">
        <f t="shared" si="146"/>
        <v>402</v>
      </c>
      <c r="E841" s="152">
        <v>522</v>
      </c>
      <c r="F841" s="108">
        <f t="shared" si="147"/>
        <v>1.1013698630136985</v>
      </c>
      <c r="H841" s="142">
        <f t="shared" si="148"/>
        <v>43868</v>
      </c>
      <c r="I841" s="149">
        <f>MAX(0,$I$14*E840*Parameter!$C$6*Parameter!$C$5*Parameter!$C$7*Parameter!$C$8*Parameter!$C$9*Parameter!$C$19*F840)</f>
        <v>983.02101440610704</v>
      </c>
      <c r="J841" s="150" t="s">
        <v>187</v>
      </c>
      <c r="L841" s="151" t="s">
        <v>167</v>
      </c>
      <c r="M841" s="281">
        <v>43914</v>
      </c>
      <c r="N841" s="157">
        <f t="shared" si="149"/>
        <v>447</v>
      </c>
      <c r="O841" s="152">
        <v>13</v>
      </c>
      <c r="P841" s="108">
        <f t="shared" si="150"/>
        <v>1.2246575342465753</v>
      </c>
      <c r="Q841" s="11"/>
      <c r="R841" s="142">
        <f t="shared" si="151"/>
        <v>43912</v>
      </c>
      <c r="S841" s="149">
        <f>MAX(0,$S$14*O840*Parameter!$C$6*Parameter!$C$5*Parameter!$C$7*Parameter!$C$8*Parameter!$C$9*Parameter!$C$19*P840)</f>
        <v>5.152621920022856</v>
      </c>
      <c r="T841" s="150" t="s">
        <v>169</v>
      </c>
      <c r="V841" s="151" t="s">
        <v>174</v>
      </c>
      <c r="W841" s="154">
        <f>D833</f>
        <v>12268</v>
      </c>
      <c r="X841" s="165" t="s">
        <v>173</v>
      </c>
    </row>
    <row r="842" spans="2:24">
      <c r="B842" s="164" t="s">
        <v>167</v>
      </c>
      <c r="C842" s="178">
        <v>43871</v>
      </c>
      <c r="D842" s="157">
        <f t="shared" si="146"/>
        <v>404</v>
      </c>
      <c r="E842" s="152">
        <v>1421</v>
      </c>
      <c r="F842" s="108">
        <f t="shared" si="147"/>
        <v>1.106849315068493</v>
      </c>
      <c r="H842" s="142">
        <f t="shared" si="148"/>
        <v>43869</v>
      </c>
      <c r="I842" s="149">
        <f>MAX(0,$I$14*E841*Parameter!$C$6*Parameter!$C$5*Parameter!$C$7*Parameter!$C$8*Parameter!$C$9*Parameter!$C$19*F841)</f>
        <v>347.10972526012074</v>
      </c>
      <c r="J842" s="150" t="s">
        <v>187</v>
      </c>
      <c r="L842" s="151" t="s">
        <v>167</v>
      </c>
      <c r="M842" s="278">
        <v>43915</v>
      </c>
      <c r="N842" s="157">
        <f t="shared" si="149"/>
        <v>448</v>
      </c>
      <c r="O842" s="152">
        <v>26</v>
      </c>
      <c r="P842" s="108">
        <f t="shared" si="150"/>
        <v>1.2273972602739727</v>
      </c>
      <c r="Q842" s="11"/>
      <c r="R842" s="142">
        <f t="shared" si="151"/>
        <v>43914</v>
      </c>
      <c r="S842" s="149">
        <f>MAX(0,$S$14*O841*Parameter!$C$6*Parameter!$C$5*Parameter!$C$7*Parameter!$C$8*Parameter!$C$9*Parameter!$C$19*P841)</f>
        <v>9.6121624325049151</v>
      </c>
      <c r="T842" s="150" t="s">
        <v>169</v>
      </c>
      <c r="V842" s="155" t="s">
        <v>175</v>
      </c>
      <c r="W842" s="156">
        <f>(W840-W841)/W840</f>
        <v>0.804524356074377</v>
      </c>
      <c r="X842" s="166" t="str">
        <f>IF(W842&lt;100%,"Less than expected","More than expected")</f>
        <v>Less than expected</v>
      </c>
    </row>
    <row r="843" spans="2:24">
      <c r="B843" s="164" t="s">
        <v>167</v>
      </c>
      <c r="C843" s="178">
        <v>43872</v>
      </c>
      <c r="D843" s="157">
        <f t="shared" si="146"/>
        <v>405</v>
      </c>
      <c r="E843" s="152">
        <v>1671</v>
      </c>
      <c r="F843" s="108">
        <f t="shared" si="147"/>
        <v>1.1095890410958904</v>
      </c>
      <c r="H843" s="142">
        <f t="shared" si="148"/>
        <v>43871</v>
      </c>
      <c r="I843" s="149">
        <f>MAX(0,$I$14*E842*Parameter!$C$6*Parameter!$C$5*Parameter!$C$7*Parameter!$C$8*Parameter!$C$9*Parameter!$C$19*F842)</f>
        <v>949.61085147171775</v>
      </c>
      <c r="J843" s="150" t="s">
        <v>187</v>
      </c>
      <c r="L843" s="151" t="s">
        <v>167</v>
      </c>
      <c r="M843" s="278">
        <v>43916</v>
      </c>
      <c r="N843" s="157">
        <f t="shared" si="149"/>
        <v>449</v>
      </c>
      <c r="O843" s="152">
        <v>12</v>
      </c>
      <c r="P843" s="108">
        <f t="shared" si="150"/>
        <v>1.2301369863013698</v>
      </c>
      <c r="R843" s="142">
        <f t="shared" si="151"/>
        <v>43915</v>
      </c>
      <c r="S843" s="149">
        <f>MAX(0,$S$14*O842*Parameter!$C$6*Parameter!$C$5*Parameter!$C$7*Parameter!$C$8*Parameter!$C$9*Parameter!$C$19*P842)</f>
        <v>19.267332303186588</v>
      </c>
      <c r="T843" s="150" t="s">
        <v>169</v>
      </c>
      <c r="V843" s="153"/>
      <c r="W843" s="107"/>
      <c r="X843" s="167"/>
    </row>
    <row r="844" spans="2:24">
      <c r="B844" s="164" t="s">
        <v>167</v>
      </c>
      <c r="C844" s="178">
        <v>43873</v>
      </c>
      <c r="D844" s="157">
        <f t="shared" si="146"/>
        <v>406</v>
      </c>
      <c r="E844" s="152">
        <v>671</v>
      </c>
      <c r="F844" s="108">
        <f t="shared" si="147"/>
        <v>1.1123287671232878</v>
      </c>
      <c r="H844" s="142">
        <f t="shared" si="148"/>
        <v>43872</v>
      </c>
      <c r="I844" s="149">
        <f>MAX(0,$I$14*E843*Parameter!$C$6*Parameter!$C$5*Parameter!$C$7*Parameter!$C$8*Parameter!$C$9*Parameter!$C$19*F843)</f>
        <v>1119.4422624350138</v>
      </c>
      <c r="J844" s="150" t="s">
        <v>187</v>
      </c>
      <c r="L844" s="151" t="s">
        <v>167</v>
      </c>
      <c r="M844" s="278">
        <v>43918</v>
      </c>
      <c r="N844" s="157">
        <f t="shared" si="149"/>
        <v>451</v>
      </c>
      <c r="O844" s="152">
        <v>4</v>
      </c>
      <c r="P844" s="108">
        <f t="shared" si="150"/>
        <v>1.2356164383561643</v>
      </c>
      <c r="R844" s="142">
        <f t="shared" si="151"/>
        <v>43916</v>
      </c>
      <c r="S844" s="149">
        <f>MAX(0,$S$14*O843*Parameter!$C$6*Parameter!$C$5*Parameter!$C$7*Parameter!$C$8*Parameter!$C$9*Parameter!$C$19*P843)</f>
        <v>8.9124644960138522</v>
      </c>
      <c r="T844" s="150" t="s">
        <v>169</v>
      </c>
      <c r="V844" s="153"/>
      <c r="W844" s="107"/>
      <c r="X844" s="167"/>
    </row>
    <row r="845" spans="2:24">
      <c r="B845" s="164" t="s">
        <v>167</v>
      </c>
      <c r="C845" s="178">
        <v>43874</v>
      </c>
      <c r="D845" s="157">
        <f t="shared" si="146"/>
        <v>407</v>
      </c>
      <c r="E845" s="152">
        <v>191</v>
      </c>
      <c r="F845" s="108">
        <f t="shared" si="147"/>
        <v>1.1150684931506849</v>
      </c>
      <c r="H845" s="142">
        <f t="shared" si="148"/>
        <v>43873</v>
      </c>
      <c r="I845" s="149">
        <f>MAX(0,$I$14*E844*Parameter!$C$6*Parameter!$C$5*Parameter!$C$7*Parameter!$C$8*Parameter!$C$9*Parameter!$C$19*F844)</f>
        <v>450.62862895157195</v>
      </c>
      <c r="J845" s="150" t="s">
        <v>187</v>
      </c>
      <c r="L845" s="151" t="s">
        <v>167</v>
      </c>
      <c r="M845" s="278">
        <v>43919</v>
      </c>
      <c r="N845" s="157">
        <f t="shared" si="149"/>
        <v>452</v>
      </c>
      <c r="O845" s="152">
        <v>16</v>
      </c>
      <c r="P845" s="108">
        <f t="shared" si="150"/>
        <v>1.2383561643835617</v>
      </c>
      <c r="R845" s="142">
        <f t="shared" si="151"/>
        <v>43918</v>
      </c>
      <c r="S845" s="149">
        <f>MAX(0,$S$14*O844*Parameter!$C$6*Parameter!$C$5*Parameter!$C$7*Parameter!$C$8*Parameter!$C$9*Parameter!$C$19*P844)</f>
        <v>2.9840545565718237</v>
      </c>
      <c r="T845" s="150" t="s">
        <v>169</v>
      </c>
      <c r="V845" s="153"/>
      <c r="W845" s="107"/>
      <c r="X845" s="167"/>
    </row>
    <row r="846" spans="2:24">
      <c r="B846" s="164" t="s">
        <v>167</v>
      </c>
      <c r="C846" s="178">
        <v>43875</v>
      </c>
      <c r="D846" s="157">
        <f t="shared" si="146"/>
        <v>408</v>
      </c>
      <c r="E846" s="152">
        <v>735</v>
      </c>
      <c r="F846" s="108">
        <f t="shared" si="147"/>
        <v>1.1178082191780823</v>
      </c>
      <c r="H846" s="142">
        <f t="shared" si="148"/>
        <v>43874</v>
      </c>
      <c r="I846" s="149">
        <f>MAX(0,$I$14*E845*Parameter!$C$6*Parameter!$C$5*Parameter!$C$7*Parameter!$C$8*Parameter!$C$9*Parameter!$C$19*F845)</f>
        <v>128.58727775178707</v>
      </c>
      <c r="J846" s="150" t="s">
        <v>187</v>
      </c>
      <c r="L846" s="151" t="s">
        <v>167</v>
      </c>
      <c r="M846" s="278">
        <v>43921</v>
      </c>
      <c r="N846" s="157">
        <f t="shared" si="149"/>
        <v>454</v>
      </c>
      <c r="O846" s="152">
        <v>5</v>
      </c>
      <c r="P846" s="108">
        <f t="shared" si="150"/>
        <v>1.2438356164383562</v>
      </c>
      <c r="R846" s="142">
        <f t="shared" si="151"/>
        <v>43919</v>
      </c>
      <c r="S846" s="149">
        <f>MAX(0,$S$14*O845*Parameter!$C$6*Parameter!$C$5*Parameter!$C$7*Parameter!$C$8*Parameter!$C$9*Parameter!$C$19*P845)</f>
        <v>11.962684342088377</v>
      </c>
      <c r="T846" s="150" t="s">
        <v>169</v>
      </c>
      <c r="V846" s="153"/>
      <c r="W846" s="107"/>
      <c r="X846" s="167"/>
    </row>
    <row r="847" spans="2:24">
      <c r="B847" s="164" t="s">
        <v>167</v>
      </c>
      <c r="C847" s="178">
        <v>43876</v>
      </c>
      <c r="D847" s="157">
        <f t="shared" si="146"/>
        <v>409</v>
      </c>
      <c r="E847" s="152">
        <v>940</v>
      </c>
      <c r="F847" s="108">
        <f t="shared" si="147"/>
        <v>1.1205479452054794</v>
      </c>
      <c r="H847" s="142">
        <f t="shared" si="148"/>
        <v>43875</v>
      </c>
      <c r="I847" s="149">
        <f>MAX(0,$I$14*E846*Parameter!$C$6*Parameter!$C$5*Parameter!$C$7*Parameter!$C$8*Parameter!$C$9*Parameter!$C$19*F846)</f>
        <v>496.04117540175093</v>
      </c>
      <c r="J847" s="150" t="s">
        <v>187</v>
      </c>
      <c r="L847" s="151" t="s">
        <v>167</v>
      </c>
      <c r="M847" s="278">
        <v>44048</v>
      </c>
      <c r="N847" s="157">
        <f t="shared" si="149"/>
        <v>581</v>
      </c>
      <c r="O847" s="152">
        <v>3</v>
      </c>
      <c r="P847" s="108">
        <f t="shared" si="150"/>
        <v>1.4136986301369863</v>
      </c>
      <c r="R847" s="142">
        <f t="shared" si="151"/>
        <v>43921</v>
      </c>
      <c r="S847" s="149">
        <f>MAX(0,$S$14*O846*Parameter!$C$6*Parameter!$C$5*Parameter!$C$7*Parameter!$C$8*Parameter!$C$9*Parameter!$C$19*P846)</f>
        <v>3.7548801792782931</v>
      </c>
      <c r="T847" s="150" t="s">
        <v>169</v>
      </c>
      <c r="V847" s="153"/>
      <c r="W847" s="107"/>
      <c r="X847" s="167"/>
    </row>
    <row r="848" spans="2:24">
      <c r="B848" s="164" t="s">
        <v>167</v>
      </c>
      <c r="C848" s="178">
        <v>43877</v>
      </c>
      <c r="D848" s="157">
        <f t="shared" si="146"/>
        <v>410</v>
      </c>
      <c r="E848" s="152">
        <v>757</v>
      </c>
      <c r="F848" s="108">
        <f t="shared" si="147"/>
        <v>1.1232876712328768</v>
      </c>
      <c r="H848" s="142">
        <f t="shared" si="148"/>
        <v>43876</v>
      </c>
      <c r="I848" s="149">
        <f>MAX(0,$I$14*E847*Parameter!$C$6*Parameter!$C$5*Parameter!$C$7*Parameter!$C$8*Parameter!$C$9*Parameter!$C$19*F847)</f>
        <v>635.94768005521257</v>
      </c>
      <c r="J848" s="150" t="s">
        <v>187</v>
      </c>
      <c r="L848" s="151" t="s">
        <v>167</v>
      </c>
      <c r="M848" s="278">
        <v>44053</v>
      </c>
      <c r="N848" s="157">
        <f t="shared" si="149"/>
        <v>586</v>
      </c>
      <c r="O848" s="152">
        <v>2</v>
      </c>
      <c r="P848" s="108">
        <f t="shared" si="150"/>
        <v>1.4136986301369863</v>
      </c>
      <c r="R848" s="142">
        <f t="shared" si="151"/>
        <v>44048</v>
      </c>
      <c r="S848" s="149">
        <f>MAX(0,$S$14*O847*Parameter!$C$6*Parameter!$C$5*Parameter!$C$7*Parameter!$C$8*Parameter!$C$9*Parameter!$C$19*P847)</f>
        <v>2.5605967037545363</v>
      </c>
      <c r="T848" s="150" t="s">
        <v>169</v>
      </c>
      <c r="V848" s="153"/>
      <c r="W848" s="107"/>
      <c r="X848" s="167"/>
    </row>
    <row r="849" spans="2:24">
      <c r="B849" s="164" t="s">
        <v>167</v>
      </c>
      <c r="C849" s="178">
        <v>43878</v>
      </c>
      <c r="D849" s="157">
        <f t="shared" si="146"/>
        <v>411</v>
      </c>
      <c r="E849" s="152">
        <v>461</v>
      </c>
      <c r="F849" s="108">
        <f t="shared" si="147"/>
        <v>1.1260273972602739</v>
      </c>
      <c r="H849" s="142">
        <f t="shared" si="148"/>
        <v>43877</v>
      </c>
      <c r="I849" s="149">
        <f>MAX(0,$I$14*E848*Parameter!$C$6*Parameter!$C$5*Parameter!$C$7*Parameter!$C$8*Parameter!$C$9*Parameter!$C$19*F848)</f>
        <v>513.39302257383429</v>
      </c>
      <c r="J849" s="150" t="s">
        <v>187</v>
      </c>
      <c r="L849" s="151" t="s">
        <v>167</v>
      </c>
      <c r="M849" s="278">
        <v>44088</v>
      </c>
      <c r="N849" s="157">
        <f t="shared" si="149"/>
        <v>621</v>
      </c>
      <c r="O849" s="152">
        <v>2</v>
      </c>
      <c r="P849" s="108">
        <f t="shared" si="150"/>
        <v>1.4136986301369863</v>
      </c>
      <c r="R849" s="142">
        <f t="shared" si="151"/>
        <v>44053</v>
      </c>
      <c r="S849" s="149">
        <f>MAX(0,$S$14*O848*Parameter!$C$6*Parameter!$C$5*Parameter!$C$7*Parameter!$C$8*Parameter!$C$9*Parameter!$C$19*P848)</f>
        <v>1.7070644691696908</v>
      </c>
      <c r="T849" s="150" t="s">
        <v>169</v>
      </c>
      <c r="V849" s="153"/>
      <c r="W849" s="107"/>
      <c r="X849" s="167"/>
    </row>
    <row r="850" spans="2:24">
      <c r="B850" s="164" t="s">
        <v>167</v>
      </c>
      <c r="C850" s="178">
        <v>43879</v>
      </c>
      <c r="D850" s="157">
        <f t="shared" si="146"/>
        <v>412</v>
      </c>
      <c r="E850" s="152">
        <v>863</v>
      </c>
      <c r="F850" s="108">
        <f t="shared" si="147"/>
        <v>1.1287671232876713</v>
      </c>
      <c r="H850" s="142">
        <f t="shared" si="148"/>
        <v>43878</v>
      </c>
      <c r="I850" s="149">
        <f>MAX(0,$I$14*E849*Parameter!$C$6*Parameter!$C$5*Parameter!$C$7*Parameter!$C$8*Parameter!$C$9*Parameter!$C$19*F849)</f>
        <v>313.41008918415747</v>
      </c>
      <c r="J850" s="150" t="s">
        <v>187</v>
      </c>
      <c r="L850" s="151" t="s">
        <v>167</v>
      </c>
      <c r="M850" s="278">
        <v>44096</v>
      </c>
      <c r="N850" s="157">
        <f t="shared" ref="N850:N855" si="152">(M850+(365*2))-$C$3</f>
        <v>629</v>
      </c>
      <c r="O850" s="152">
        <v>1</v>
      </c>
      <c r="P850" s="108">
        <f t="shared" ref="P850:P855" si="153">MIN($C$5/365, (N850/365))</f>
        <v>1.4136986301369863</v>
      </c>
      <c r="R850" s="142">
        <f t="shared" si="151"/>
        <v>44088</v>
      </c>
      <c r="S850" s="149">
        <f>MAX(0,$S$14*O849*Parameter!$C$6*Parameter!$C$5*Parameter!$C$7*Parameter!$C$8*Parameter!$C$9*Parameter!$C$19*P849)</f>
        <v>1.7070644691696908</v>
      </c>
      <c r="T850" s="150" t="s">
        <v>169</v>
      </c>
      <c r="V850" s="153"/>
      <c r="W850" s="107"/>
      <c r="X850" s="167"/>
    </row>
    <row r="851" spans="2:24">
      <c r="B851" s="164" t="s">
        <v>167</v>
      </c>
      <c r="C851" s="178">
        <v>43880</v>
      </c>
      <c r="D851" s="157">
        <f t="shared" si="146"/>
        <v>413</v>
      </c>
      <c r="E851" s="152">
        <v>865</v>
      </c>
      <c r="F851" s="108">
        <f t="shared" si="147"/>
        <v>1.1315068493150684</v>
      </c>
      <c r="H851" s="142">
        <f t="shared" si="148"/>
        <v>43879</v>
      </c>
      <c r="I851" s="149">
        <f>MAX(0,$I$14*E850*Parameter!$C$6*Parameter!$C$5*Parameter!$C$7*Parameter!$C$8*Parameter!$C$9*Parameter!$C$19*F850)</f>
        <v>588.13664186056064</v>
      </c>
      <c r="J851" s="150" t="s">
        <v>187</v>
      </c>
      <c r="L851" s="151" t="s">
        <v>167</v>
      </c>
      <c r="M851" s="278">
        <v>44097</v>
      </c>
      <c r="N851" s="157">
        <f t="shared" si="152"/>
        <v>630</v>
      </c>
      <c r="O851" s="152">
        <v>4</v>
      </c>
      <c r="P851" s="108">
        <f t="shared" si="153"/>
        <v>1.4136986301369863</v>
      </c>
      <c r="R851" s="142">
        <f t="shared" si="151"/>
        <v>44096</v>
      </c>
      <c r="S851" s="149">
        <f>MAX(0,$S$14*O850*Parameter!$C$6*Parameter!$C$5*Parameter!$C$7*Parameter!$C$8*Parameter!$C$9*Parameter!$C$19*P850)</f>
        <v>0.8535322345848454</v>
      </c>
      <c r="T851" s="150" t="s">
        <v>169</v>
      </c>
      <c r="V851" s="153"/>
      <c r="W851" s="107"/>
      <c r="X851" s="167"/>
    </row>
    <row r="852" spans="2:24">
      <c r="B852" s="164" t="s">
        <v>167</v>
      </c>
      <c r="C852" s="178">
        <v>43881</v>
      </c>
      <c r="D852" s="157">
        <f t="shared" si="146"/>
        <v>414</v>
      </c>
      <c r="E852" s="152">
        <v>818</v>
      </c>
      <c r="F852" s="108">
        <f t="shared" si="147"/>
        <v>1.1342465753424658</v>
      </c>
      <c r="H852" s="142">
        <f t="shared" si="148"/>
        <v>43880</v>
      </c>
      <c r="I852" s="149">
        <f>MAX(0,$I$14*E851*Parameter!$C$6*Parameter!$C$5*Parameter!$C$7*Parameter!$C$8*Parameter!$C$9*Parameter!$C$19*F851)</f>
        <v>590.93047120981225</v>
      </c>
      <c r="J852" s="150" t="s">
        <v>187</v>
      </c>
      <c r="L852" s="151" t="s">
        <v>167</v>
      </c>
      <c r="M852" s="278">
        <v>44100</v>
      </c>
      <c r="N852" s="157">
        <f t="shared" si="152"/>
        <v>633</v>
      </c>
      <c r="O852" s="152">
        <v>2</v>
      </c>
      <c r="P852" s="108">
        <f t="shared" si="153"/>
        <v>1.4136986301369863</v>
      </c>
      <c r="R852" s="142">
        <f t="shared" si="151"/>
        <v>44097</v>
      </c>
      <c r="S852" s="149">
        <f>MAX(0,$S$14*O851*Parameter!$C$6*Parameter!$C$5*Parameter!$C$7*Parameter!$C$8*Parameter!$C$9*Parameter!$C$19*P851)</f>
        <v>3.4141289383393816</v>
      </c>
      <c r="T852" s="150" t="s">
        <v>169</v>
      </c>
      <c r="V852" s="153"/>
      <c r="W852" s="107"/>
      <c r="X852" s="167"/>
    </row>
    <row r="853" spans="2:24">
      <c r="B853" s="164" t="s">
        <v>167</v>
      </c>
      <c r="C853" s="178">
        <v>43882</v>
      </c>
      <c r="D853" s="157">
        <f t="shared" si="146"/>
        <v>415</v>
      </c>
      <c r="E853" s="152">
        <v>363</v>
      </c>
      <c r="F853" s="108">
        <f t="shared" si="147"/>
        <v>1.1369863013698631</v>
      </c>
      <c r="H853" s="142">
        <f t="shared" si="148"/>
        <v>43881</v>
      </c>
      <c r="I853" s="149">
        <f>MAX(0,$I$14*E852*Parameter!$C$6*Parameter!$C$5*Parameter!$C$7*Parameter!$C$8*Parameter!$C$9*Parameter!$C$19*F852)</f>
        <v>560.17519051671923</v>
      </c>
      <c r="J853" s="150" t="s">
        <v>187</v>
      </c>
      <c r="L853" s="151" t="s">
        <v>167</v>
      </c>
      <c r="M853" s="278">
        <v>44181</v>
      </c>
      <c r="N853" s="157">
        <f t="shared" si="152"/>
        <v>714</v>
      </c>
      <c r="O853" s="152">
        <v>4</v>
      </c>
      <c r="P853" s="108">
        <f t="shared" si="153"/>
        <v>1.4136986301369863</v>
      </c>
      <c r="R853" s="142">
        <f t="shared" si="151"/>
        <v>44100</v>
      </c>
      <c r="S853" s="149">
        <f>MAX(0,$S$14*O852*Parameter!$C$6*Parameter!$C$5*Parameter!$C$7*Parameter!$C$8*Parameter!$C$9*Parameter!$C$19*P852)</f>
        <v>1.7070644691696908</v>
      </c>
      <c r="T853" s="150" t="s">
        <v>169</v>
      </c>
      <c r="V853" s="153"/>
      <c r="W853" s="107"/>
      <c r="X853" s="167"/>
    </row>
    <row r="854" spans="2:24">
      <c r="B854" s="164" t="s">
        <v>167</v>
      </c>
      <c r="C854" s="178">
        <v>43883</v>
      </c>
      <c r="D854" s="157">
        <f t="shared" si="146"/>
        <v>416</v>
      </c>
      <c r="E854" s="152">
        <v>1781</v>
      </c>
      <c r="F854" s="108">
        <f t="shared" si="147"/>
        <v>1.1397260273972603</v>
      </c>
      <c r="H854" s="142">
        <f t="shared" si="148"/>
        <v>43882</v>
      </c>
      <c r="I854" s="149">
        <f>MAX(0,$I$14*E853*Parameter!$C$6*Parameter!$C$5*Parameter!$C$7*Parameter!$C$8*Parameter!$C$9*Parameter!$C$19*F853)</f>
        <v>249.18675092836054</v>
      </c>
      <c r="J854" s="150" t="s">
        <v>187</v>
      </c>
      <c r="L854" s="151" t="s">
        <v>167</v>
      </c>
      <c r="M854" s="278">
        <v>44183</v>
      </c>
      <c r="N854" s="157">
        <f t="shared" si="152"/>
        <v>716</v>
      </c>
      <c r="O854" s="152">
        <v>3</v>
      </c>
      <c r="P854" s="108">
        <f t="shared" si="153"/>
        <v>1.4136986301369863</v>
      </c>
      <c r="R854" s="142">
        <f t="shared" si="151"/>
        <v>44181</v>
      </c>
      <c r="S854" s="149">
        <f>MAX(0,$S$14*O853*Parameter!$C$6*Parameter!$C$5*Parameter!$C$7*Parameter!$C$8*Parameter!$C$9*Parameter!$C$19*P853)</f>
        <v>3.4141289383393816</v>
      </c>
      <c r="T854" s="150" t="s">
        <v>169</v>
      </c>
      <c r="V854" s="153"/>
      <c r="W854" s="107"/>
      <c r="X854" s="167"/>
    </row>
    <row r="855" spans="2:24">
      <c r="B855" s="164" t="s">
        <v>167</v>
      </c>
      <c r="C855" s="178">
        <v>43884</v>
      </c>
      <c r="D855" s="157">
        <f t="shared" si="146"/>
        <v>417</v>
      </c>
      <c r="E855" s="152">
        <v>317</v>
      </c>
      <c r="F855" s="108">
        <f t="shared" si="147"/>
        <v>1.1424657534246576</v>
      </c>
      <c r="H855" s="142">
        <f t="shared" si="148"/>
        <v>43883</v>
      </c>
      <c r="I855" s="149">
        <f>MAX(0,$I$14*E854*Parameter!$C$6*Parameter!$C$5*Parameter!$C$7*Parameter!$C$8*Parameter!$C$9*Parameter!$C$19*F854)</f>
        <v>1225.5399582848329</v>
      </c>
      <c r="J855" s="150" t="s">
        <v>187</v>
      </c>
      <c r="L855" s="151" t="s">
        <v>167</v>
      </c>
      <c r="M855" s="278">
        <v>44598</v>
      </c>
      <c r="N855" s="157">
        <f t="shared" si="152"/>
        <v>1131</v>
      </c>
      <c r="O855" s="152">
        <v>71</v>
      </c>
      <c r="P855" s="108">
        <f t="shared" si="153"/>
        <v>1.4136986301369863</v>
      </c>
      <c r="R855" s="142">
        <f t="shared" si="151"/>
        <v>44183</v>
      </c>
      <c r="S855" s="149">
        <f>MAX(0,$S$14*O854*Parameter!$C$6*Parameter!$C$5*Parameter!$C$7*Parameter!$C$8*Parameter!$C$9*Parameter!$C$19*P854)</f>
        <v>2.5605967037545363</v>
      </c>
      <c r="T855" s="150" t="s">
        <v>169</v>
      </c>
      <c r="V855" s="153"/>
      <c r="W855" s="107"/>
      <c r="X855" s="167"/>
    </row>
    <row r="856" spans="2:24">
      <c r="B856" s="164" t="s">
        <v>167</v>
      </c>
      <c r="C856" s="178">
        <v>43885</v>
      </c>
      <c r="D856" s="157">
        <f t="shared" si="146"/>
        <v>418</v>
      </c>
      <c r="E856" s="152">
        <v>199</v>
      </c>
      <c r="F856" s="108">
        <f t="shared" si="147"/>
        <v>1.1452054794520548</v>
      </c>
      <c r="H856" s="142">
        <f t="shared" si="148"/>
        <v>43884</v>
      </c>
      <c r="I856" s="149">
        <f>MAX(0,$I$14*E855*Parameter!$C$6*Parameter!$C$5*Parameter!$C$7*Parameter!$C$8*Parameter!$C$9*Parameter!$C$19*F855)</f>
        <v>218.65808635181423</v>
      </c>
      <c r="J856" s="150" t="s">
        <v>187</v>
      </c>
      <c r="L856" s="285" t="s">
        <v>176</v>
      </c>
      <c r="M856" s="285"/>
      <c r="N856" s="285"/>
      <c r="O856" s="286">
        <f>SUM(O839:O855)</f>
        <v>361</v>
      </c>
      <c r="P856" s="287"/>
      <c r="R856" s="142">
        <f t="shared" si="151"/>
        <v>44598</v>
      </c>
      <c r="S856" s="149">
        <f>MAX(0,$S$14*O855*Parameter!$C$6*Parameter!$C$5*Parameter!$C$7*Parameter!$C$8*Parameter!$C$9*Parameter!$C$19*P855)</f>
        <v>60.600788655524028</v>
      </c>
      <c r="T856" s="150" t="s">
        <v>169</v>
      </c>
      <c r="V856" s="153"/>
      <c r="W856" s="107"/>
      <c r="X856" s="167"/>
    </row>
    <row r="857" spans="2:24">
      <c r="B857" s="164" t="s">
        <v>167</v>
      </c>
      <c r="C857" s="178">
        <v>43886</v>
      </c>
      <c r="D857" s="157">
        <f t="shared" si="146"/>
        <v>419</v>
      </c>
      <c r="E857" s="152">
        <v>736</v>
      </c>
      <c r="F857" s="108">
        <f t="shared" si="147"/>
        <v>1.1479452054794521</v>
      </c>
      <c r="H857" s="142">
        <f t="shared" si="148"/>
        <v>43885</v>
      </c>
      <c r="I857" s="149">
        <f>MAX(0,$I$14*E856*Parameter!$C$6*Parameter!$C$5*Parameter!$C$7*Parameter!$C$8*Parameter!$C$9*Parameter!$C$19*F856)</f>
        <v>137.59402778534226</v>
      </c>
      <c r="J857" s="150" t="s">
        <v>187</v>
      </c>
      <c r="L857" s="285"/>
      <c r="M857" s="285"/>
      <c r="N857" s="285"/>
      <c r="O857" s="286"/>
      <c r="P857" s="287"/>
      <c r="R857" s="144" t="s">
        <v>177</v>
      </c>
      <c r="S857" s="238">
        <f>SUM(S840:S856)</f>
        <v>276.77602251874941</v>
      </c>
      <c r="T857" s="150" t="s">
        <v>169</v>
      </c>
      <c r="V857" s="153"/>
      <c r="W857" s="107"/>
      <c r="X857" s="167"/>
    </row>
    <row r="858" spans="2:24">
      <c r="B858" s="164" t="s">
        <v>167</v>
      </c>
      <c r="C858" s="178">
        <v>43887</v>
      </c>
      <c r="D858" s="157">
        <f t="shared" si="146"/>
        <v>420</v>
      </c>
      <c r="E858" s="152">
        <v>1035</v>
      </c>
      <c r="F858" s="108">
        <f t="shared" si="147"/>
        <v>1.1506849315068493</v>
      </c>
      <c r="H858" s="142">
        <f t="shared" si="148"/>
        <v>43886</v>
      </c>
      <c r="I858" s="149">
        <f>MAX(0,$I$14*E857*Parameter!$C$6*Parameter!$C$5*Parameter!$C$7*Parameter!$C$8*Parameter!$C$9*Parameter!$C$19*F857)</f>
        <v>510.10791595002524</v>
      </c>
      <c r="J858" s="150" t="s">
        <v>187</v>
      </c>
      <c r="V858" s="153"/>
      <c r="W858" s="107"/>
      <c r="X858" s="167"/>
    </row>
    <row r="859" spans="2:24">
      <c r="B859" s="164" t="s">
        <v>167</v>
      </c>
      <c r="C859" s="178">
        <v>43888</v>
      </c>
      <c r="D859" s="157">
        <f t="shared" si="146"/>
        <v>421</v>
      </c>
      <c r="E859" s="152">
        <v>594</v>
      </c>
      <c r="F859" s="108">
        <f t="shared" si="147"/>
        <v>1.1534246575342466</v>
      </c>
      <c r="H859" s="142">
        <f t="shared" si="148"/>
        <v>43887</v>
      </c>
      <c r="I859" s="149">
        <f>MAX(0,$I$14*E858*Parameter!$C$6*Parameter!$C$5*Parameter!$C$7*Parameter!$C$8*Parameter!$C$9*Parameter!$C$19*F858)</f>
        <v>719.05128367060536</v>
      </c>
      <c r="J859" s="150" t="s">
        <v>187</v>
      </c>
      <c r="V859" s="153"/>
      <c r="W859" s="107"/>
      <c r="X859" s="167"/>
    </row>
    <row r="860" spans="2:24">
      <c r="B860" s="164" t="s">
        <v>167</v>
      </c>
      <c r="C860" s="178">
        <v>43889</v>
      </c>
      <c r="D860" s="157">
        <f t="shared" si="146"/>
        <v>422</v>
      </c>
      <c r="E860" s="152">
        <v>657</v>
      </c>
      <c r="F860" s="108">
        <f t="shared" si="147"/>
        <v>1.1561643835616437</v>
      </c>
      <c r="H860" s="142">
        <f t="shared" si="148"/>
        <v>43888</v>
      </c>
      <c r="I860" s="149">
        <f>MAX(0,$I$14*E859*Parameter!$C$6*Parameter!$C$5*Parameter!$C$7*Parameter!$C$8*Parameter!$C$9*Parameter!$C$19*F859)</f>
        <v>413.65546517746259</v>
      </c>
      <c r="J860" s="150" t="s">
        <v>187</v>
      </c>
      <c r="V860" s="153"/>
      <c r="W860" s="107"/>
      <c r="X860" s="167"/>
    </row>
    <row r="861" spans="2:24">
      <c r="B861" s="164" t="s">
        <v>167</v>
      </c>
      <c r="C861" s="178">
        <v>43891</v>
      </c>
      <c r="D861" s="157">
        <f>(C861+(365*2))-$C$3</f>
        <v>424</v>
      </c>
      <c r="E861" s="152">
        <v>327</v>
      </c>
      <c r="F861" s="108">
        <f>MIN($C$5/365, (D861/365))</f>
        <v>1.1616438356164382</v>
      </c>
      <c r="H861" s="142">
        <f t="shared" si="148"/>
        <v>43889</v>
      </c>
      <c r="I861" s="149">
        <f>MAX(0,$I$14*E860*Parameter!$C$6*Parameter!$C$5*Parameter!$C$7*Parameter!$C$8*Parameter!$C$9*Parameter!$C$19*F860)</f>
        <v>458.61477939454795</v>
      </c>
      <c r="J861" s="150" t="s">
        <v>187</v>
      </c>
      <c r="V861" s="153"/>
      <c r="W861" s="107"/>
      <c r="X861" s="167"/>
    </row>
    <row r="862" spans="2:24">
      <c r="B862" s="301" t="s">
        <v>176</v>
      </c>
      <c r="C862" s="294"/>
      <c r="D862" s="295"/>
      <c r="E862" s="299">
        <f>SUM(E839:E861)</f>
        <v>17639</v>
      </c>
      <c r="F862" s="291"/>
      <c r="H862" s="142">
        <f t="shared" ref="H862" si="154">C861</f>
        <v>43891</v>
      </c>
      <c r="I862" s="149">
        <f>MAX(0,$I$14*E861*Parameter!$C$6*Parameter!$C$5*Parameter!$C$7*Parameter!$C$8*Parameter!$C$9*Parameter!$C$19*F861)</f>
        <v>229.3421264742629</v>
      </c>
      <c r="J862" s="150" t="s">
        <v>187</v>
      </c>
      <c r="X862" s="160"/>
    </row>
    <row r="863" spans="2:24" ht="15.75" thickBot="1">
      <c r="B863" s="302"/>
      <c r="C863" s="303"/>
      <c r="D863" s="304"/>
      <c r="E863" s="305"/>
      <c r="F863" s="306"/>
      <c r="G863" s="168"/>
      <c r="H863" s="169" t="s">
        <v>177</v>
      </c>
      <c r="I863" s="170">
        <f>SUM(I840:I862)</f>
        <v>11992.349549636912</v>
      </c>
      <c r="J863" s="171" t="s">
        <v>169</v>
      </c>
      <c r="K863" s="172"/>
      <c r="L863" s="172"/>
      <c r="M863" s="172"/>
      <c r="N863" s="172"/>
      <c r="O863" s="172"/>
      <c r="P863" s="172"/>
      <c r="Q863" s="172"/>
      <c r="R863" s="172"/>
      <c r="S863" s="172"/>
      <c r="T863" s="172"/>
      <c r="U863" s="172"/>
      <c r="V863" s="172"/>
      <c r="W863" s="172"/>
      <c r="X863" s="173"/>
    </row>
    <row r="864" spans="2:24" ht="15.75" thickBot="1"/>
    <row r="865" spans="2:24" ht="24" thickBot="1">
      <c r="B865" s="174" t="s">
        <v>63</v>
      </c>
      <c r="C865" s="158" t="s">
        <v>146</v>
      </c>
      <c r="D865" s="175">
        <f>I867+S867</f>
        <v>12294</v>
      </c>
      <c r="E865" s="176" t="s">
        <v>147</v>
      </c>
      <c r="F865" s="158" t="str">
        <f>X874</f>
        <v>Less than expected</v>
      </c>
      <c r="G865" s="177"/>
      <c r="H865" s="177"/>
      <c r="I865" s="175">
        <f>E896+O882</f>
        <v>18000</v>
      </c>
      <c r="J865" s="177" t="s">
        <v>148</v>
      </c>
      <c r="K865" s="177"/>
      <c r="L865" s="177"/>
      <c r="M865" s="186">
        <v>0</v>
      </c>
      <c r="N865" s="177" t="s">
        <v>149</v>
      </c>
      <c r="O865" s="177"/>
      <c r="P865" s="177"/>
      <c r="Q865" s="177"/>
      <c r="R865" s="177"/>
      <c r="S865" s="175">
        <f>I865-M865</f>
        <v>18000</v>
      </c>
      <c r="T865" s="177" t="s">
        <v>150</v>
      </c>
      <c r="U865" s="177"/>
      <c r="V865" s="177"/>
      <c r="W865" s="242">
        <f>S865*'MR Reference'!$C$79</f>
        <v>16560</v>
      </c>
      <c r="X865" s="241" t="s">
        <v>151</v>
      </c>
    </row>
    <row r="866" spans="2:24" ht="19.5" thickBot="1">
      <c r="B866" s="159"/>
      <c r="C866" s="14"/>
      <c r="D866" s="14"/>
      <c r="E866" s="15"/>
      <c r="F866" s="16"/>
      <c r="G866" s="14"/>
      <c r="X866" s="160"/>
    </row>
    <row r="867" spans="2:24" ht="24" thickBot="1">
      <c r="B867" s="67" t="s">
        <v>286</v>
      </c>
      <c r="C867" s="237" t="s">
        <v>153</v>
      </c>
      <c r="D867" s="69"/>
      <c r="E867" s="70"/>
      <c r="F867" s="68"/>
      <c r="G867" s="71"/>
      <c r="H867" s="68" t="s">
        <v>146</v>
      </c>
      <c r="I867" s="141">
        <f>ROUNDDOWN(I897,0)</f>
        <v>12246</v>
      </c>
      <c r="J867" s="72" t="s">
        <v>147</v>
      </c>
      <c r="L867" s="67" t="s">
        <v>287</v>
      </c>
      <c r="M867" s="237" t="s">
        <v>155</v>
      </c>
      <c r="N867" s="69"/>
      <c r="O867" s="70"/>
      <c r="P867" s="239"/>
      <c r="Q867" s="71"/>
      <c r="R867" s="68" t="s">
        <v>146</v>
      </c>
      <c r="S867" s="141">
        <f>ROUNDDOWN(S883,0)</f>
        <v>48</v>
      </c>
      <c r="T867" s="72" t="s">
        <v>147</v>
      </c>
      <c r="V867" s="288" t="s">
        <v>156</v>
      </c>
      <c r="W867" s="289"/>
      <c r="X867" s="290"/>
    </row>
    <row r="868" spans="2:24" ht="18.75">
      <c r="B868" s="159"/>
      <c r="C868" s="14"/>
      <c r="D868" s="14"/>
      <c r="E868" s="15"/>
      <c r="F868" s="16"/>
      <c r="G868" s="14"/>
      <c r="L868" s="11"/>
      <c r="M868" s="14"/>
      <c r="N868" s="14"/>
      <c r="O868" s="15"/>
      <c r="P868" s="16"/>
      <c r="Q868" s="14"/>
      <c r="X868" s="160"/>
    </row>
    <row r="869" spans="2:24" ht="18.75">
      <c r="B869" s="161" t="s">
        <v>157</v>
      </c>
      <c r="C869" s="14"/>
      <c r="D869" s="14"/>
      <c r="E869" s="15"/>
      <c r="F869" s="16"/>
      <c r="G869" s="14"/>
      <c r="H869" s="17" t="s">
        <v>158</v>
      </c>
      <c r="L869" s="17" t="s">
        <v>283</v>
      </c>
      <c r="M869" s="14"/>
      <c r="N869" s="14"/>
      <c r="O869" s="15"/>
      <c r="P869" s="16"/>
      <c r="Q869" s="14"/>
      <c r="R869" s="17" t="s">
        <v>158</v>
      </c>
      <c r="V869" s="17" t="s">
        <v>156</v>
      </c>
      <c r="X869" s="160"/>
    </row>
    <row r="870" spans="2:24" ht="23.25">
      <c r="B870" s="162" t="s">
        <v>288</v>
      </c>
      <c r="C870" s="146"/>
      <c r="D870" s="144" t="s">
        <v>160</v>
      </c>
      <c r="E870" s="147" t="s">
        <v>267</v>
      </c>
      <c r="F870" s="144" t="s">
        <v>162</v>
      </c>
      <c r="G870" s="18"/>
      <c r="H870" s="145" t="s">
        <v>286</v>
      </c>
      <c r="I870" s="144" t="s">
        <v>163</v>
      </c>
      <c r="J870" s="148" t="s">
        <v>164</v>
      </c>
      <c r="L870" s="143" t="s">
        <v>289</v>
      </c>
      <c r="M870" s="146"/>
      <c r="N870" s="144" t="s">
        <v>160</v>
      </c>
      <c r="O870" s="147" t="s">
        <v>161</v>
      </c>
      <c r="P870" s="144" t="s">
        <v>162</v>
      </c>
      <c r="Q870" s="18"/>
      <c r="R870" s="145" t="s">
        <v>287</v>
      </c>
      <c r="S870" s="144" t="s">
        <v>163</v>
      </c>
      <c r="T870" s="148" t="s">
        <v>164</v>
      </c>
      <c r="V870" s="143" t="s">
        <v>63</v>
      </c>
      <c r="W870" s="148" t="s">
        <v>166</v>
      </c>
      <c r="X870" s="163" t="s">
        <v>164</v>
      </c>
    </row>
    <row r="871" spans="2:24">
      <c r="B871" s="164" t="s">
        <v>167</v>
      </c>
      <c r="C871" s="178">
        <v>43863</v>
      </c>
      <c r="D871" s="157">
        <f t="shared" ref="D871:D895" si="155">(C871+(365*2))-$C$3</f>
        <v>396</v>
      </c>
      <c r="E871" s="152">
        <v>1</v>
      </c>
      <c r="F871" s="108">
        <f t="shared" ref="F871:F895" si="156">MIN($C$5/365, (D871/365))</f>
        <v>1.0849315068493151</v>
      </c>
      <c r="H871" s="144" t="s">
        <v>168</v>
      </c>
      <c r="I871" s="147">
        <f>Parameter!$C$18*(Parameter!$C$17/Parameter!$C$4-1)</f>
        <v>1.9310126823253633</v>
      </c>
      <c r="J871" s="144" t="s">
        <v>169</v>
      </c>
      <c r="L871" s="151" t="s">
        <v>290</v>
      </c>
      <c r="M871" s="277">
        <v>44024</v>
      </c>
      <c r="N871" s="157">
        <f>(M871+(365*2))-$C$3</f>
        <v>557</v>
      </c>
      <c r="O871" s="152">
        <v>1</v>
      </c>
      <c r="P871" s="108">
        <f>MIN($C$5/365, (N871/365))</f>
        <v>1.4136986301369863</v>
      </c>
      <c r="Q871" s="11"/>
      <c r="R871" s="144" t="s">
        <v>168</v>
      </c>
      <c r="S871" s="147">
        <f>Parameter!$C$18*(Parameter!$C$17/Parameter!$C$4-1)</f>
        <v>1.9310126823253633</v>
      </c>
      <c r="T871" s="144" t="s">
        <v>169</v>
      </c>
      <c r="V871" s="151" t="s">
        <v>170</v>
      </c>
      <c r="W871" s="152">
        <v>44394</v>
      </c>
      <c r="X871" s="165" t="s">
        <v>171</v>
      </c>
    </row>
    <row r="872" spans="2:24">
      <c r="B872" s="164" t="s">
        <v>167</v>
      </c>
      <c r="C872" s="178">
        <v>43866</v>
      </c>
      <c r="D872" s="157">
        <f t="shared" si="155"/>
        <v>399</v>
      </c>
      <c r="E872" s="152">
        <v>375</v>
      </c>
      <c r="F872" s="108">
        <f t="shared" si="156"/>
        <v>1.0931506849315069</v>
      </c>
      <c r="H872" s="142">
        <f t="shared" ref="H872:H895" si="157">C871</f>
        <v>43863</v>
      </c>
      <c r="I872" s="149">
        <f>MAX(0,$I$14*E871*Parameter!$C$6*Parameter!$C$5*Parameter!$C$7*Parameter!$C$8*Parameter!$C$9*Parameter!$C$19*F871)</f>
        <v>0.65503636607674176</v>
      </c>
      <c r="J872" s="150" t="s">
        <v>187</v>
      </c>
      <c r="L872" s="151" t="s">
        <v>167</v>
      </c>
      <c r="M872" s="281">
        <v>44031</v>
      </c>
      <c r="N872" s="157">
        <f t="shared" ref="N872:N881" si="158">(M872+(365*2))-$C$3</f>
        <v>564</v>
      </c>
      <c r="O872" s="152">
        <v>2</v>
      </c>
      <c r="P872" s="108">
        <f t="shared" ref="P872:P881" si="159">MIN($C$5/365, (N872/365))</f>
        <v>1.4136986301369863</v>
      </c>
      <c r="Q872" s="11"/>
      <c r="R872" s="142">
        <f t="shared" ref="R872:R882" si="160">M871</f>
        <v>44024</v>
      </c>
      <c r="S872" s="149">
        <f>MAX(0,$S$14*O871*Parameter!$C$6*Parameter!$C$5*Parameter!$C$7*Parameter!$C$8*Parameter!$C$9*Parameter!$C$19*P871)</f>
        <v>0.8535322345848454</v>
      </c>
      <c r="T872" s="150" t="s">
        <v>169</v>
      </c>
      <c r="V872" s="151" t="s">
        <v>172</v>
      </c>
      <c r="W872" s="152">
        <f>(W871/365)*$C$5</f>
        <v>62759.736986301366</v>
      </c>
      <c r="X872" s="165" t="s">
        <v>173</v>
      </c>
    </row>
    <row r="873" spans="2:24">
      <c r="B873" s="164" t="s">
        <v>167</v>
      </c>
      <c r="C873" s="178">
        <v>43867</v>
      </c>
      <c r="D873" s="157">
        <f t="shared" si="155"/>
        <v>400</v>
      </c>
      <c r="E873" s="152">
        <v>525</v>
      </c>
      <c r="F873" s="108">
        <f t="shared" si="156"/>
        <v>1.095890410958904</v>
      </c>
      <c r="H873" s="142">
        <f t="shared" si="157"/>
        <v>43866</v>
      </c>
      <c r="I873" s="149">
        <f>MAX(0,$I$14*E872*Parameter!$C$6*Parameter!$C$5*Parameter!$C$7*Parameter!$C$8*Parameter!$C$9*Parameter!$C$19*F872)</f>
        <v>247.49953604604164</v>
      </c>
      <c r="J873" s="150" t="s">
        <v>187</v>
      </c>
      <c r="L873" s="151" t="s">
        <v>167</v>
      </c>
      <c r="M873" s="281">
        <v>44056</v>
      </c>
      <c r="N873" s="157">
        <f t="shared" si="158"/>
        <v>589</v>
      </c>
      <c r="O873" s="152">
        <v>3</v>
      </c>
      <c r="P873" s="108">
        <f t="shared" si="159"/>
        <v>1.4136986301369863</v>
      </c>
      <c r="Q873" s="11"/>
      <c r="R873" s="142">
        <f t="shared" si="160"/>
        <v>44031</v>
      </c>
      <c r="S873" s="149">
        <f>MAX(0,$S$14*O872*Parameter!$C$6*Parameter!$C$5*Parameter!$C$7*Parameter!$C$8*Parameter!$C$9*Parameter!$C$19*P872)</f>
        <v>1.7070644691696908</v>
      </c>
      <c r="T873" s="150" t="s">
        <v>169</v>
      </c>
      <c r="V873" s="151" t="s">
        <v>174</v>
      </c>
      <c r="W873" s="154">
        <f>D865</f>
        <v>12294</v>
      </c>
      <c r="X873" s="165" t="s">
        <v>173</v>
      </c>
    </row>
    <row r="874" spans="2:24">
      <c r="B874" s="164" t="s">
        <v>167</v>
      </c>
      <c r="C874" s="178">
        <v>43868</v>
      </c>
      <c r="D874" s="157">
        <f t="shared" si="155"/>
        <v>401</v>
      </c>
      <c r="E874" s="152">
        <v>996</v>
      </c>
      <c r="F874" s="108">
        <f t="shared" si="156"/>
        <v>1.0986301369863014</v>
      </c>
      <c r="H874" s="142">
        <f t="shared" si="157"/>
        <v>43867</v>
      </c>
      <c r="I874" s="149">
        <f>MAX(0,$I$14*E873*Parameter!$C$6*Parameter!$C$5*Parameter!$C$7*Parameter!$C$8*Parameter!$C$9*Parameter!$C$19*F873)</f>
        <v>347.36776988918126</v>
      </c>
      <c r="J874" s="150" t="s">
        <v>187</v>
      </c>
      <c r="L874" s="151" t="s">
        <v>167</v>
      </c>
      <c r="M874" s="278">
        <v>44059</v>
      </c>
      <c r="N874" s="157">
        <f t="shared" si="158"/>
        <v>592</v>
      </c>
      <c r="O874" s="152">
        <v>2</v>
      </c>
      <c r="P874" s="108">
        <f t="shared" si="159"/>
        <v>1.4136986301369863</v>
      </c>
      <c r="Q874" s="11"/>
      <c r="R874" s="142">
        <f t="shared" si="160"/>
        <v>44056</v>
      </c>
      <c r="S874" s="149">
        <f>MAX(0,$S$14*O873*Parameter!$C$6*Parameter!$C$5*Parameter!$C$7*Parameter!$C$8*Parameter!$C$9*Parameter!$C$19*P873)</f>
        <v>2.5605967037545363</v>
      </c>
      <c r="T874" s="150" t="s">
        <v>169</v>
      </c>
      <c r="V874" s="155" t="s">
        <v>175</v>
      </c>
      <c r="W874" s="156">
        <f>(W872-W873)/W872</f>
        <v>0.80411007772891996</v>
      </c>
      <c r="X874" s="166" t="str">
        <f>IF(W874&lt;100%,"Less than expected","More than expected")</f>
        <v>Less than expected</v>
      </c>
    </row>
    <row r="875" spans="2:24">
      <c r="B875" s="164" t="s">
        <v>167</v>
      </c>
      <c r="C875" s="178">
        <v>43869</v>
      </c>
      <c r="D875" s="157">
        <f t="shared" si="155"/>
        <v>402</v>
      </c>
      <c r="E875" s="152">
        <v>184</v>
      </c>
      <c r="F875" s="108">
        <f t="shared" si="156"/>
        <v>1.1013698630136985</v>
      </c>
      <c r="H875" s="142">
        <f t="shared" si="157"/>
        <v>43868</v>
      </c>
      <c r="I875" s="149">
        <f>MAX(0,$I$14*E874*Parameter!$C$6*Parameter!$C$5*Parameter!$C$7*Parameter!$C$8*Parameter!$C$9*Parameter!$C$19*F874)</f>
        <v>660.65379915552126</v>
      </c>
      <c r="J875" s="150" t="s">
        <v>187</v>
      </c>
      <c r="L875" s="151" t="s">
        <v>167</v>
      </c>
      <c r="M875" s="278">
        <v>44062</v>
      </c>
      <c r="N875" s="157">
        <f t="shared" si="158"/>
        <v>595</v>
      </c>
      <c r="O875" s="152">
        <v>3</v>
      </c>
      <c r="P875" s="108">
        <f t="shared" si="159"/>
        <v>1.4136986301369863</v>
      </c>
      <c r="R875" s="142">
        <f t="shared" si="160"/>
        <v>44059</v>
      </c>
      <c r="S875" s="149">
        <f>MAX(0,$S$14*O874*Parameter!$C$6*Parameter!$C$5*Parameter!$C$7*Parameter!$C$8*Parameter!$C$9*Parameter!$C$19*P874)</f>
        <v>1.7070644691696908</v>
      </c>
      <c r="T875" s="150" t="s">
        <v>169</v>
      </c>
      <c r="V875" s="153"/>
      <c r="W875" s="107"/>
      <c r="X875" s="167"/>
    </row>
    <row r="876" spans="2:24">
      <c r="B876" s="164" t="s">
        <v>167</v>
      </c>
      <c r="C876" s="178">
        <v>43870</v>
      </c>
      <c r="D876" s="157">
        <f t="shared" si="155"/>
        <v>403</v>
      </c>
      <c r="E876" s="152">
        <v>169</v>
      </c>
      <c r="F876" s="108">
        <f t="shared" si="156"/>
        <v>1.1041095890410959</v>
      </c>
      <c r="H876" s="142">
        <f t="shared" si="157"/>
        <v>43869</v>
      </c>
      <c r="I876" s="149">
        <f>MAX(0,$I$14*E875*Parameter!$C$6*Parameter!$C$5*Parameter!$C$7*Parameter!$C$8*Parameter!$C$9*Parameter!$C$19*F875)</f>
        <v>122.35285334839507</v>
      </c>
      <c r="J876" s="150" t="s">
        <v>187</v>
      </c>
      <c r="L876" s="151" t="s">
        <v>167</v>
      </c>
      <c r="M876" s="278">
        <v>44069</v>
      </c>
      <c r="N876" s="157">
        <f t="shared" si="158"/>
        <v>602</v>
      </c>
      <c r="O876" s="152">
        <v>2</v>
      </c>
      <c r="P876" s="108">
        <f t="shared" si="159"/>
        <v>1.4136986301369863</v>
      </c>
      <c r="R876" s="142">
        <f t="shared" si="160"/>
        <v>44062</v>
      </c>
      <c r="S876" s="149">
        <f>MAX(0,$S$14*O875*Parameter!$C$6*Parameter!$C$5*Parameter!$C$7*Parameter!$C$8*Parameter!$C$9*Parameter!$C$19*P875)</f>
        <v>2.5605967037545363</v>
      </c>
      <c r="T876" s="150" t="s">
        <v>169</v>
      </c>
      <c r="V876" s="153"/>
      <c r="W876" s="107"/>
      <c r="X876" s="167"/>
    </row>
    <row r="877" spans="2:24">
      <c r="B877" s="164" t="s">
        <v>167</v>
      </c>
      <c r="C877" s="178">
        <v>43871</v>
      </c>
      <c r="D877" s="157">
        <f t="shared" si="155"/>
        <v>404</v>
      </c>
      <c r="E877" s="152">
        <v>94</v>
      </c>
      <c r="F877" s="108">
        <f t="shared" si="156"/>
        <v>1.106849315068493</v>
      </c>
      <c r="H877" s="142">
        <f t="shared" si="157"/>
        <v>43870</v>
      </c>
      <c r="I877" s="149">
        <f>MAX(0,$I$14*E876*Parameter!$C$6*Parameter!$C$5*Parameter!$C$7*Parameter!$C$8*Parameter!$C$9*Parameter!$C$19*F876)</f>
        <v>112.65798430401175</v>
      </c>
      <c r="J877" s="150" t="s">
        <v>187</v>
      </c>
      <c r="L877" s="151" t="s">
        <v>167</v>
      </c>
      <c r="M877" s="278">
        <v>44071</v>
      </c>
      <c r="N877" s="157">
        <f t="shared" si="158"/>
        <v>604</v>
      </c>
      <c r="O877" s="152">
        <v>5</v>
      </c>
      <c r="P877" s="108">
        <f t="shared" si="159"/>
        <v>1.4136986301369863</v>
      </c>
      <c r="R877" s="142">
        <f t="shared" si="160"/>
        <v>44069</v>
      </c>
      <c r="S877" s="149">
        <f>MAX(0,$S$14*O876*Parameter!$C$6*Parameter!$C$5*Parameter!$C$7*Parameter!$C$8*Parameter!$C$9*Parameter!$C$19*P876)</f>
        <v>1.7070644691696908</v>
      </c>
      <c r="T877" s="150" t="s">
        <v>169</v>
      </c>
      <c r="V877" s="153"/>
      <c r="W877" s="107"/>
      <c r="X877" s="167"/>
    </row>
    <row r="878" spans="2:24">
      <c r="B878" s="164" t="s">
        <v>167</v>
      </c>
      <c r="C878" s="178">
        <v>43872</v>
      </c>
      <c r="D878" s="157">
        <f t="shared" si="155"/>
        <v>405</v>
      </c>
      <c r="E878" s="152">
        <v>753</v>
      </c>
      <c r="F878" s="108">
        <f t="shared" si="156"/>
        <v>1.1095890410958904</v>
      </c>
      <c r="H878" s="142">
        <f t="shared" si="157"/>
        <v>43871</v>
      </c>
      <c r="I878" s="149">
        <f>MAX(0,$I$14*E877*Parameter!$C$6*Parameter!$C$5*Parameter!$C$7*Parameter!$C$8*Parameter!$C$9*Parameter!$C$19*F877)</f>
        <v>62.817325853864503</v>
      </c>
      <c r="J878" s="150" t="s">
        <v>187</v>
      </c>
      <c r="L878" s="151" t="s">
        <v>167</v>
      </c>
      <c r="M878" s="278">
        <v>44101</v>
      </c>
      <c r="N878" s="157">
        <f t="shared" si="158"/>
        <v>634</v>
      </c>
      <c r="O878" s="152">
        <v>13</v>
      </c>
      <c r="P878" s="108">
        <f t="shared" si="159"/>
        <v>1.4136986301369863</v>
      </c>
      <c r="R878" s="142">
        <f t="shared" si="160"/>
        <v>44071</v>
      </c>
      <c r="S878" s="149">
        <f>MAX(0,$S$14*O877*Parameter!$C$6*Parameter!$C$5*Parameter!$C$7*Parameter!$C$8*Parameter!$C$9*Parameter!$C$19*P877)</f>
        <v>4.2676611729242273</v>
      </c>
      <c r="T878" s="150" t="s">
        <v>169</v>
      </c>
      <c r="V878" s="153"/>
      <c r="W878" s="107"/>
      <c r="X878" s="167"/>
    </row>
    <row r="879" spans="2:24">
      <c r="B879" s="164" t="s">
        <v>167</v>
      </c>
      <c r="C879" s="178">
        <v>43873</v>
      </c>
      <c r="D879" s="157">
        <f t="shared" si="155"/>
        <v>406</v>
      </c>
      <c r="E879" s="152">
        <v>1609</v>
      </c>
      <c r="F879" s="108">
        <f t="shared" si="156"/>
        <v>1.1123287671232878</v>
      </c>
      <c r="H879" s="142">
        <f t="shared" si="157"/>
        <v>43872</v>
      </c>
      <c r="I879" s="149">
        <f>MAX(0,$I$14*E878*Parameter!$C$6*Parameter!$C$5*Parameter!$C$7*Parameter!$C$8*Parameter!$C$9*Parameter!$C$19*F878)</f>
        <v>504.45243782978184</v>
      </c>
      <c r="J879" s="150" t="s">
        <v>187</v>
      </c>
      <c r="L879" s="151" t="s">
        <v>167</v>
      </c>
      <c r="M879" s="278">
        <v>44102</v>
      </c>
      <c r="N879" s="157">
        <f t="shared" si="158"/>
        <v>635</v>
      </c>
      <c r="O879" s="152">
        <v>1</v>
      </c>
      <c r="P879" s="108">
        <f t="shared" si="159"/>
        <v>1.4136986301369863</v>
      </c>
      <c r="R879" s="142">
        <f t="shared" si="160"/>
        <v>44101</v>
      </c>
      <c r="S879" s="149">
        <f>MAX(0,$S$14*O878*Parameter!$C$6*Parameter!$C$5*Parameter!$C$7*Parameter!$C$8*Parameter!$C$9*Parameter!$C$19*P878)</f>
        <v>11.09591904960299</v>
      </c>
      <c r="T879" s="150" t="s">
        <v>169</v>
      </c>
      <c r="V879" s="153"/>
      <c r="W879" s="107"/>
      <c r="X879" s="167"/>
    </row>
    <row r="880" spans="2:24">
      <c r="B880" s="164" t="s">
        <v>167</v>
      </c>
      <c r="C880" s="178">
        <v>43874</v>
      </c>
      <c r="D880" s="157">
        <f t="shared" si="155"/>
        <v>407</v>
      </c>
      <c r="E880" s="152">
        <v>553</v>
      </c>
      <c r="F880" s="108">
        <f t="shared" si="156"/>
        <v>1.1150684931506849</v>
      </c>
      <c r="H880" s="142">
        <f t="shared" si="157"/>
        <v>43873</v>
      </c>
      <c r="I880" s="149">
        <f>MAX(0,$I$14*E879*Parameter!$C$6*Parameter!$C$5*Parameter!$C$7*Parameter!$C$8*Parameter!$C$9*Parameter!$C$19*F879)</f>
        <v>1080.5685007199393</v>
      </c>
      <c r="J880" s="150" t="s">
        <v>187</v>
      </c>
      <c r="L880" s="151" t="s">
        <v>167</v>
      </c>
      <c r="M880" s="278">
        <v>44115</v>
      </c>
      <c r="N880" s="157">
        <f t="shared" si="158"/>
        <v>648</v>
      </c>
      <c r="O880" s="152">
        <v>7</v>
      </c>
      <c r="P880" s="108">
        <f t="shared" si="159"/>
        <v>1.4136986301369863</v>
      </c>
      <c r="R880" s="142">
        <f t="shared" si="160"/>
        <v>44102</v>
      </c>
      <c r="S880" s="149">
        <f>MAX(0,$S$14*O879*Parameter!$C$6*Parameter!$C$5*Parameter!$C$7*Parameter!$C$8*Parameter!$C$9*Parameter!$C$19*P879)</f>
        <v>0.8535322345848454</v>
      </c>
      <c r="T880" s="150" t="s">
        <v>169</v>
      </c>
      <c r="V880" s="153"/>
      <c r="W880" s="107"/>
      <c r="X880" s="167"/>
    </row>
    <row r="881" spans="2:24">
      <c r="B881" s="164" t="s">
        <v>167</v>
      </c>
      <c r="C881" s="178">
        <v>43875</v>
      </c>
      <c r="D881" s="157">
        <f t="shared" si="155"/>
        <v>408</v>
      </c>
      <c r="E881" s="152">
        <v>373</v>
      </c>
      <c r="F881" s="108">
        <f t="shared" si="156"/>
        <v>1.1178082191780823</v>
      </c>
      <c r="H881" s="142">
        <f t="shared" si="157"/>
        <v>43874</v>
      </c>
      <c r="I881" s="149">
        <f>MAX(0,$I$14*E880*Parameter!$C$6*Parameter!$C$5*Parameter!$C$7*Parameter!$C$8*Parameter!$C$9*Parameter!$C$19*F880)</f>
        <v>372.29719684156152</v>
      </c>
      <c r="J881" s="150" t="s">
        <v>187</v>
      </c>
      <c r="L881" s="151" t="s">
        <v>167</v>
      </c>
      <c r="M881" s="278">
        <v>44124</v>
      </c>
      <c r="N881" s="157">
        <f t="shared" si="158"/>
        <v>657</v>
      </c>
      <c r="O881" s="152">
        <v>18</v>
      </c>
      <c r="P881" s="108">
        <f t="shared" si="159"/>
        <v>1.4136986301369863</v>
      </c>
      <c r="R881" s="142">
        <f t="shared" si="160"/>
        <v>44115</v>
      </c>
      <c r="S881" s="149">
        <f>MAX(0,$S$14*O880*Parameter!$C$6*Parameter!$C$5*Parameter!$C$7*Parameter!$C$8*Parameter!$C$9*Parameter!$C$19*P880)</f>
        <v>5.9747256420939188</v>
      </c>
      <c r="T881" s="150" t="s">
        <v>169</v>
      </c>
      <c r="V881" s="153"/>
      <c r="W881" s="107"/>
      <c r="X881" s="167"/>
    </row>
    <row r="882" spans="2:24">
      <c r="B882" s="164" t="s">
        <v>167</v>
      </c>
      <c r="C882" s="178">
        <v>43876</v>
      </c>
      <c r="D882" s="157">
        <f t="shared" si="155"/>
        <v>409</v>
      </c>
      <c r="E882" s="152">
        <v>1074</v>
      </c>
      <c r="F882" s="108">
        <f t="shared" si="156"/>
        <v>1.1205479452054794</v>
      </c>
      <c r="H882" s="142">
        <f t="shared" si="157"/>
        <v>43875</v>
      </c>
      <c r="I882" s="149">
        <f>MAX(0,$I$14*E881*Parameter!$C$6*Parameter!$C$5*Parameter!$C$7*Parameter!$C$8*Parameter!$C$9*Parameter!$C$19*F881)</f>
        <v>251.73246044197705</v>
      </c>
      <c r="J882" s="150" t="s">
        <v>187</v>
      </c>
      <c r="L882" s="285" t="s">
        <v>176</v>
      </c>
      <c r="M882" s="285"/>
      <c r="N882" s="285"/>
      <c r="O882" s="286">
        <f>SUM(O871:O881)</f>
        <v>57</v>
      </c>
      <c r="P882" s="287"/>
      <c r="R882" s="142">
        <f t="shared" si="160"/>
        <v>44124</v>
      </c>
      <c r="S882" s="149">
        <f>MAX(0,$S$14*O881*Parameter!$C$6*Parameter!$C$5*Parameter!$C$7*Parameter!$C$8*Parameter!$C$9*Parameter!$C$19*P881)</f>
        <v>15.363580222527217</v>
      </c>
      <c r="T882" s="150" t="s">
        <v>169</v>
      </c>
      <c r="V882" s="153"/>
      <c r="W882" s="107"/>
      <c r="X882" s="167"/>
    </row>
    <row r="883" spans="2:24">
      <c r="B883" s="164" t="s">
        <v>167</v>
      </c>
      <c r="C883" s="178">
        <v>43877</v>
      </c>
      <c r="D883" s="157">
        <f t="shared" si="155"/>
        <v>410</v>
      </c>
      <c r="E883" s="152">
        <v>520</v>
      </c>
      <c r="F883" s="108">
        <f t="shared" si="156"/>
        <v>1.1232876712328768</v>
      </c>
      <c r="H883" s="142">
        <f t="shared" si="157"/>
        <v>43876</v>
      </c>
      <c r="I883" s="149">
        <f>MAX(0,$I$14*E882*Parameter!$C$6*Parameter!$C$5*Parameter!$C$7*Parameter!$C$8*Parameter!$C$9*Parameter!$C$19*F882)</f>
        <v>726.60405146733876</v>
      </c>
      <c r="J883" s="150" t="s">
        <v>187</v>
      </c>
      <c r="L883" s="285"/>
      <c r="M883" s="285"/>
      <c r="N883" s="285"/>
      <c r="O883" s="286"/>
      <c r="P883" s="287"/>
      <c r="R883" s="144" t="s">
        <v>177</v>
      </c>
      <c r="S883" s="238">
        <f>SUM(S872:S882)</f>
        <v>48.651337371336197</v>
      </c>
      <c r="T883" s="150" t="s">
        <v>169</v>
      </c>
      <c r="V883" s="153"/>
      <c r="W883" s="107"/>
      <c r="X883" s="167"/>
    </row>
    <row r="884" spans="2:24">
      <c r="B884" s="164" t="s">
        <v>167</v>
      </c>
      <c r="C884" s="178">
        <v>43878</v>
      </c>
      <c r="D884" s="157">
        <f t="shared" si="155"/>
        <v>411</v>
      </c>
      <c r="E884" s="152">
        <v>1383</v>
      </c>
      <c r="F884" s="108">
        <f t="shared" si="156"/>
        <v>1.1260273972602739</v>
      </c>
      <c r="H884" s="142">
        <f t="shared" si="157"/>
        <v>43877</v>
      </c>
      <c r="I884" s="149">
        <f>MAX(0,$I$14*E883*Parameter!$C$6*Parameter!$C$5*Parameter!$C$7*Parameter!$C$8*Parameter!$C$9*Parameter!$C$19*F883)</f>
        <v>352.66099304939746</v>
      </c>
      <c r="J884" s="150" t="s">
        <v>187</v>
      </c>
      <c r="L884" s="153"/>
      <c r="M884" s="280"/>
      <c r="N884" s="244"/>
      <c r="O884" s="107"/>
      <c r="P884" s="245"/>
      <c r="R884" s="246"/>
      <c r="S884" s="247"/>
      <c r="T884" s="235"/>
      <c r="V884" s="153"/>
      <c r="W884" s="107"/>
      <c r="X884" s="167"/>
    </row>
    <row r="885" spans="2:24">
      <c r="B885" s="164" t="s">
        <v>167</v>
      </c>
      <c r="C885" s="178">
        <v>43879</v>
      </c>
      <c r="D885" s="157">
        <f t="shared" si="155"/>
        <v>412</v>
      </c>
      <c r="E885" s="152">
        <v>665</v>
      </c>
      <c r="F885" s="108">
        <f t="shared" si="156"/>
        <v>1.1287671232876713</v>
      </c>
      <c r="H885" s="142">
        <f t="shared" si="157"/>
        <v>43878</v>
      </c>
      <c r="I885" s="149">
        <f>MAX(0,$I$14*E884*Parameter!$C$6*Parameter!$C$5*Parameter!$C$7*Parameter!$C$8*Parameter!$C$9*Parameter!$C$19*F884)</f>
        <v>940.23026755247224</v>
      </c>
      <c r="J885" s="150" t="s">
        <v>187</v>
      </c>
      <c r="L885" s="153"/>
      <c r="M885" s="280"/>
      <c r="N885" s="244"/>
      <c r="O885" s="107"/>
      <c r="P885" s="245"/>
      <c r="R885" s="246"/>
      <c r="S885" s="247"/>
      <c r="T885" s="235"/>
      <c r="V885" s="153"/>
      <c r="W885" s="107"/>
      <c r="X885" s="167"/>
    </row>
    <row r="886" spans="2:24">
      <c r="B886" s="164" t="s">
        <v>167</v>
      </c>
      <c r="C886" s="178">
        <v>43880</v>
      </c>
      <c r="D886" s="157">
        <f t="shared" si="155"/>
        <v>413</v>
      </c>
      <c r="E886" s="152">
        <v>484</v>
      </c>
      <c r="F886" s="108">
        <f t="shared" si="156"/>
        <v>1.1315068493150684</v>
      </c>
      <c r="H886" s="142">
        <f t="shared" si="157"/>
        <v>43879</v>
      </c>
      <c r="I886" s="149">
        <f>MAX(0,$I$14*E885*Parameter!$C$6*Parameter!$C$5*Parameter!$C$7*Parameter!$C$8*Parameter!$C$9*Parameter!$C$19*F885)</f>
        <v>453.19915044875188</v>
      </c>
      <c r="J886" s="150" t="s">
        <v>187</v>
      </c>
      <c r="L886" s="153"/>
      <c r="M886" s="280"/>
      <c r="N886" s="244"/>
      <c r="O886" s="107"/>
      <c r="P886" s="245"/>
      <c r="R886" s="246"/>
      <c r="S886" s="247"/>
      <c r="T886" s="235"/>
      <c r="V886" s="153"/>
      <c r="W886" s="107"/>
      <c r="X886" s="167"/>
    </row>
    <row r="887" spans="2:24">
      <c r="B887" s="164" t="s">
        <v>167</v>
      </c>
      <c r="C887" s="178">
        <v>43881</v>
      </c>
      <c r="D887" s="157">
        <f t="shared" si="155"/>
        <v>414</v>
      </c>
      <c r="E887" s="152">
        <v>358</v>
      </c>
      <c r="F887" s="108">
        <f t="shared" si="156"/>
        <v>1.1342465753424658</v>
      </c>
      <c r="H887" s="142">
        <f t="shared" si="157"/>
        <v>43880</v>
      </c>
      <c r="I887" s="149">
        <f>MAX(0,$I$14*E886*Parameter!$C$6*Parameter!$C$5*Parameter!$C$7*Parameter!$C$8*Parameter!$C$9*Parameter!$C$19*F886)</f>
        <v>330.64780123184863</v>
      </c>
      <c r="J887" s="150" t="s">
        <v>187</v>
      </c>
      <c r="V887" s="153"/>
      <c r="W887" s="107"/>
      <c r="X887" s="167"/>
    </row>
    <row r="888" spans="2:24">
      <c r="B888" s="164" t="s">
        <v>167</v>
      </c>
      <c r="C888" s="178">
        <v>43882</v>
      </c>
      <c r="D888" s="157">
        <f t="shared" si="155"/>
        <v>415</v>
      </c>
      <c r="E888" s="152">
        <v>619</v>
      </c>
      <c r="F888" s="108">
        <f t="shared" si="156"/>
        <v>1.1369863013698631</v>
      </c>
      <c r="H888" s="142">
        <f t="shared" si="157"/>
        <v>43881</v>
      </c>
      <c r="I888" s="149">
        <f>MAX(0,$I$14*E887*Parameter!$C$6*Parameter!$C$5*Parameter!$C$7*Parameter!$C$8*Parameter!$C$9*Parameter!$C$19*F887)</f>
        <v>245.1622471943588</v>
      </c>
      <c r="J888" s="150" t="s">
        <v>187</v>
      </c>
      <c r="V888" s="153"/>
      <c r="W888" s="107"/>
      <c r="X888" s="167"/>
    </row>
    <row r="889" spans="2:24">
      <c r="B889" s="164" t="s">
        <v>167</v>
      </c>
      <c r="C889" s="178">
        <v>43883</v>
      </c>
      <c r="D889" s="157">
        <f t="shared" si="155"/>
        <v>416</v>
      </c>
      <c r="E889" s="152">
        <v>567</v>
      </c>
      <c r="F889" s="108">
        <f t="shared" si="156"/>
        <v>1.1397260273972603</v>
      </c>
      <c r="H889" s="142">
        <f t="shared" si="157"/>
        <v>43882</v>
      </c>
      <c r="I889" s="149">
        <f>MAX(0,$I$14*E888*Parameter!$C$6*Parameter!$C$5*Parameter!$C$7*Parameter!$C$8*Parameter!$C$9*Parameter!$C$19*F888)</f>
        <v>424.92175984753504</v>
      </c>
      <c r="J889" s="150" t="s">
        <v>187</v>
      </c>
      <c r="V889" s="153"/>
      <c r="W889" s="107"/>
      <c r="X889" s="167"/>
    </row>
    <row r="890" spans="2:24">
      <c r="B890" s="164" t="s">
        <v>167</v>
      </c>
      <c r="C890" s="178">
        <v>43884</v>
      </c>
      <c r="D890" s="157">
        <f t="shared" si="155"/>
        <v>417</v>
      </c>
      <c r="E890" s="152">
        <v>416</v>
      </c>
      <c r="F890" s="108">
        <f t="shared" si="156"/>
        <v>1.1424657534246576</v>
      </c>
      <c r="H890" s="142">
        <f t="shared" si="157"/>
        <v>43883</v>
      </c>
      <c r="I890" s="149">
        <f>MAX(0,$I$14*E889*Parameter!$C$6*Parameter!$C$5*Parameter!$C$7*Parameter!$C$8*Parameter!$C$9*Parameter!$C$19*F889)</f>
        <v>390.16347913952848</v>
      </c>
      <c r="J890" s="150" t="s">
        <v>187</v>
      </c>
      <c r="V890" s="153"/>
      <c r="W890" s="107"/>
      <c r="X890" s="167"/>
    </row>
    <row r="891" spans="2:24">
      <c r="B891" s="164" t="s">
        <v>167</v>
      </c>
      <c r="C891" s="178">
        <v>43885</v>
      </c>
      <c r="D891" s="157">
        <f t="shared" si="155"/>
        <v>418</v>
      </c>
      <c r="E891" s="152">
        <v>1127</v>
      </c>
      <c r="F891" s="108">
        <f t="shared" si="156"/>
        <v>1.1452054794520548</v>
      </c>
      <c r="H891" s="142">
        <f t="shared" si="157"/>
        <v>43884</v>
      </c>
      <c r="I891" s="149">
        <f>MAX(0,$I$14*E890*Parameter!$C$6*Parameter!$C$5*Parameter!$C$7*Parameter!$C$8*Parameter!$C$9*Parameter!$C$19*F890)</f>
        <v>286.94562751531453</v>
      </c>
      <c r="J891" s="150" t="s">
        <v>187</v>
      </c>
      <c r="V891" s="153"/>
      <c r="W891" s="107"/>
      <c r="X891" s="167"/>
    </row>
    <row r="892" spans="2:24">
      <c r="B892" s="164" t="s">
        <v>167</v>
      </c>
      <c r="C892" s="178">
        <v>43886</v>
      </c>
      <c r="D892" s="157">
        <f t="shared" si="155"/>
        <v>419</v>
      </c>
      <c r="E892" s="152">
        <v>1026</v>
      </c>
      <c r="F892" s="108">
        <f t="shared" si="156"/>
        <v>1.1479452054794521</v>
      </c>
      <c r="H892" s="142">
        <f t="shared" si="157"/>
        <v>43885</v>
      </c>
      <c r="I892" s="149">
        <f>MAX(0,$I$14*E891*Parameter!$C$6*Parameter!$C$5*Parameter!$C$7*Parameter!$C$8*Parameter!$C$9*Parameter!$C$19*F891)</f>
        <v>779.23853926673746</v>
      </c>
      <c r="J892" s="150" t="s">
        <v>187</v>
      </c>
      <c r="V892" s="153"/>
      <c r="W892" s="107"/>
      <c r="X892" s="167"/>
    </row>
    <row r="893" spans="2:24">
      <c r="B893" s="164" t="s">
        <v>167</v>
      </c>
      <c r="C893" s="178">
        <v>43887</v>
      </c>
      <c r="D893" s="157">
        <f t="shared" si="155"/>
        <v>420</v>
      </c>
      <c r="E893" s="152">
        <v>545</v>
      </c>
      <c r="F893" s="108">
        <f t="shared" si="156"/>
        <v>1.1506849315068493</v>
      </c>
      <c r="H893" s="142">
        <f t="shared" si="157"/>
        <v>43886</v>
      </c>
      <c r="I893" s="149">
        <f>MAX(0,$I$14*E892*Parameter!$C$6*Parameter!$C$5*Parameter!$C$7*Parameter!$C$8*Parameter!$C$9*Parameter!$C$19*F892)</f>
        <v>711.1015241368558</v>
      </c>
      <c r="J893" s="150" t="s">
        <v>187</v>
      </c>
      <c r="V893" s="153"/>
      <c r="W893" s="107"/>
      <c r="X893" s="167"/>
    </row>
    <row r="894" spans="2:24">
      <c r="B894" s="164" t="s">
        <v>167</v>
      </c>
      <c r="C894" s="178">
        <v>43889</v>
      </c>
      <c r="D894" s="157">
        <f t="shared" si="155"/>
        <v>422</v>
      </c>
      <c r="E894" s="152">
        <v>2878</v>
      </c>
      <c r="F894" s="108">
        <f t="shared" si="156"/>
        <v>1.1561643835616437</v>
      </c>
      <c r="H894" s="142">
        <f t="shared" si="157"/>
        <v>43887</v>
      </c>
      <c r="I894" s="149">
        <f>MAX(0,$I$14*E893*Parameter!$C$6*Parameter!$C$5*Parameter!$C$7*Parameter!$C$8*Parameter!$C$9*Parameter!$C$19*F893)</f>
        <v>378.63086917920759</v>
      </c>
      <c r="J894" s="150" t="s">
        <v>187</v>
      </c>
      <c r="V894" s="153"/>
      <c r="W894" s="107"/>
      <c r="X894" s="167"/>
    </row>
    <row r="895" spans="2:24">
      <c r="B895" s="164" t="s">
        <v>167</v>
      </c>
      <c r="C895" s="178">
        <v>43891</v>
      </c>
      <c r="D895" s="157">
        <f t="shared" si="155"/>
        <v>424</v>
      </c>
      <c r="E895" s="152">
        <v>649</v>
      </c>
      <c r="F895" s="108">
        <f t="shared" si="156"/>
        <v>1.1616438356164382</v>
      </c>
      <c r="H895" s="142">
        <f t="shared" si="157"/>
        <v>43889</v>
      </c>
      <c r="I895" s="149">
        <f>MAX(0,$I$14*E894*Parameter!$C$6*Parameter!$C$5*Parameter!$C$7*Parameter!$C$8*Parameter!$C$9*Parameter!$C$19*F894)</f>
        <v>2008.9700686415658</v>
      </c>
      <c r="J895" s="150" t="s">
        <v>187</v>
      </c>
      <c r="V895" s="153"/>
      <c r="W895" s="107"/>
      <c r="X895" s="167"/>
    </row>
    <row r="896" spans="2:24">
      <c r="B896" s="301" t="s">
        <v>176</v>
      </c>
      <c r="C896" s="294"/>
      <c r="D896" s="295"/>
      <c r="E896" s="299">
        <f>SUM(E871:E895)</f>
        <v>17943</v>
      </c>
      <c r="F896" s="291"/>
      <c r="H896" s="142">
        <f t="shared" ref="H896" si="161">C895</f>
        <v>43891</v>
      </c>
      <c r="I896" s="149">
        <f>MAX(0,$I$14*E895*Parameter!$C$6*Parameter!$C$5*Parameter!$C$7*Parameter!$C$8*Parameter!$C$9*Parameter!$C$19*F895)</f>
        <v>455.17749260488262</v>
      </c>
      <c r="J896" s="150" t="s">
        <v>187</v>
      </c>
      <c r="X896" s="160"/>
    </row>
    <row r="897" spans="2:24" ht="15.75" thickBot="1">
      <c r="B897" s="302"/>
      <c r="C897" s="303"/>
      <c r="D897" s="304"/>
      <c r="E897" s="305"/>
      <c r="F897" s="306"/>
      <c r="G897" s="168"/>
      <c r="H897" s="169" t="s">
        <v>177</v>
      </c>
      <c r="I897" s="170">
        <f>SUM(I872:I896)</f>
        <v>12246.708772072145</v>
      </c>
      <c r="J897" s="171" t="s">
        <v>169</v>
      </c>
      <c r="K897" s="172"/>
      <c r="L897" s="172"/>
      <c r="M897" s="172"/>
      <c r="N897" s="172"/>
      <c r="O897" s="172"/>
      <c r="P897" s="172"/>
      <c r="Q897" s="172"/>
      <c r="R897" s="172"/>
      <c r="S897" s="172"/>
      <c r="T897" s="172"/>
      <c r="U897" s="172"/>
      <c r="V897" s="172"/>
      <c r="W897" s="172"/>
      <c r="X897" s="173"/>
    </row>
    <row r="898" spans="2:24" ht="15.75" thickBot="1"/>
    <row r="899" spans="2:24" ht="24" thickBot="1">
      <c r="B899" s="174" t="s">
        <v>65</v>
      </c>
      <c r="C899" s="158" t="s">
        <v>146</v>
      </c>
      <c r="D899" s="175">
        <f>I901+S901</f>
        <v>12467</v>
      </c>
      <c r="E899" s="176" t="s">
        <v>147</v>
      </c>
      <c r="F899" s="158" t="str">
        <f>X908</f>
        <v>Less than expected</v>
      </c>
      <c r="G899" s="177"/>
      <c r="H899" s="177"/>
      <c r="I899" s="175">
        <f>E922+O908</f>
        <v>18000</v>
      </c>
      <c r="J899" s="177" t="s">
        <v>148</v>
      </c>
      <c r="K899" s="177"/>
      <c r="L899" s="177"/>
      <c r="M899" s="186">
        <v>0</v>
      </c>
      <c r="N899" s="177" t="s">
        <v>149</v>
      </c>
      <c r="O899" s="177"/>
      <c r="P899" s="177"/>
      <c r="Q899" s="177"/>
      <c r="R899" s="177"/>
      <c r="S899" s="175">
        <f>I899-M899</f>
        <v>18000</v>
      </c>
      <c r="T899" s="177" t="s">
        <v>150</v>
      </c>
      <c r="U899" s="177"/>
      <c r="V899" s="177"/>
      <c r="W899" s="242">
        <f>S899*'MR Reference'!$C$79</f>
        <v>16560</v>
      </c>
      <c r="X899" s="241" t="s">
        <v>151</v>
      </c>
    </row>
    <row r="900" spans="2:24" ht="19.5" thickBot="1">
      <c r="B900" s="159"/>
      <c r="C900" s="14"/>
      <c r="D900" s="14"/>
      <c r="E900" s="15"/>
      <c r="F900" s="16"/>
      <c r="G900" s="14"/>
      <c r="X900" s="160"/>
    </row>
    <row r="901" spans="2:24" ht="24" thickBot="1">
      <c r="B901" s="67" t="s">
        <v>291</v>
      </c>
      <c r="C901" s="237" t="s">
        <v>153</v>
      </c>
      <c r="D901" s="69"/>
      <c r="E901" s="70"/>
      <c r="F901" s="68"/>
      <c r="G901" s="71"/>
      <c r="H901" s="68" t="s">
        <v>146</v>
      </c>
      <c r="I901" s="141">
        <f>ROUNDDOWN(I923,0)</f>
        <v>12453</v>
      </c>
      <c r="J901" s="72" t="s">
        <v>147</v>
      </c>
      <c r="L901" s="67" t="s">
        <v>292</v>
      </c>
      <c r="M901" s="237" t="s">
        <v>155</v>
      </c>
      <c r="N901" s="69"/>
      <c r="O901" s="70"/>
      <c r="P901" s="239"/>
      <c r="Q901" s="71"/>
      <c r="R901" s="68" t="s">
        <v>146</v>
      </c>
      <c r="S901" s="141">
        <f>ROUNDDOWN(S909,0)</f>
        <v>14</v>
      </c>
      <c r="T901" s="72" t="s">
        <v>147</v>
      </c>
      <c r="V901" s="288" t="s">
        <v>156</v>
      </c>
      <c r="W901" s="289"/>
      <c r="X901" s="290"/>
    </row>
    <row r="902" spans="2:24" ht="18.75">
      <c r="B902" s="159"/>
      <c r="C902" s="14"/>
      <c r="D902" s="14"/>
      <c r="E902" s="15"/>
      <c r="F902" s="16"/>
      <c r="G902" s="14"/>
      <c r="L902" s="11"/>
      <c r="M902" s="14"/>
      <c r="N902" s="14"/>
      <c r="O902" s="15"/>
      <c r="P902" s="16"/>
      <c r="Q902" s="14"/>
      <c r="X902" s="160"/>
    </row>
    <row r="903" spans="2:24" ht="18.75">
      <c r="B903" s="161" t="s">
        <v>157</v>
      </c>
      <c r="C903" s="14"/>
      <c r="D903" s="14"/>
      <c r="E903" s="15"/>
      <c r="F903" s="16"/>
      <c r="G903" s="14"/>
      <c r="H903" s="17" t="s">
        <v>158</v>
      </c>
      <c r="L903" s="17" t="s">
        <v>283</v>
      </c>
      <c r="M903" s="14"/>
      <c r="N903" s="14"/>
      <c r="O903" s="15"/>
      <c r="P903" s="16"/>
      <c r="Q903" s="14"/>
      <c r="R903" s="17" t="s">
        <v>158</v>
      </c>
      <c r="V903" s="17" t="s">
        <v>156</v>
      </c>
      <c r="X903" s="160"/>
    </row>
    <row r="904" spans="2:24" ht="23.25">
      <c r="B904" s="162" t="s">
        <v>293</v>
      </c>
      <c r="C904" s="146"/>
      <c r="D904" s="144" t="s">
        <v>160</v>
      </c>
      <c r="E904" s="147" t="s">
        <v>267</v>
      </c>
      <c r="F904" s="144" t="s">
        <v>162</v>
      </c>
      <c r="G904" s="18"/>
      <c r="H904" s="145" t="s">
        <v>291</v>
      </c>
      <c r="I904" s="144" t="s">
        <v>163</v>
      </c>
      <c r="J904" s="148" t="s">
        <v>164</v>
      </c>
      <c r="L904" s="143" t="s">
        <v>294</v>
      </c>
      <c r="M904" s="146"/>
      <c r="N904" s="144" t="s">
        <v>160</v>
      </c>
      <c r="O904" s="147" t="s">
        <v>161</v>
      </c>
      <c r="P904" s="144" t="s">
        <v>162</v>
      </c>
      <c r="Q904" s="18"/>
      <c r="R904" s="145" t="s">
        <v>292</v>
      </c>
      <c r="S904" s="144" t="s">
        <v>163</v>
      </c>
      <c r="T904" s="148" t="s">
        <v>164</v>
      </c>
      <c r="V904" s="143" t="s">
        <v>65</v>
      </c>
      <c r="W904" s="148" t="s">
        <v>166</v>
      </c>
      <c r="X904" s="163" t="s">
        <v>164</v>
      </c>
    </row>
    <row r="905" spans="2:24">
      <c r="B905" s="151" t="s">
        <v>167</v>
      </c>
      <c r="C905" s="178">
        <v>43870</v>
      </c>
      <c r="D905" s="157">
        <f t="shared" ref="D905:D921" si="162">(C905+(365*2))-$C$3</f>
        <v>403</v>
      </c>
      <c r="E905" s="152">
        <v>1</v>
      </c>
      <c r="F905" s="108">
        <f t="shared" ref="F905:F921" si="163">MIN($C$5/365, (D905/365))</f>
        <v>1.1041095890410959</v>
      </c>
      <c r="H905" s="144" t="s">
        <v>168</v>
      </c>
      <c r="I905" s="147">
        <f>Parameter!$C$18*(Parameter!$C$17/Parameter!$C$4-1)</f>
        <v>1.9310126823253633</v>
      </c>
      <c r="J905" s="144" t="s">
        <v>169</v>
      </c>
      <c r="L905" s="151" t="s">
        <v>290</v>
      </c>
      <c r="M905" s="178">
        <v>44069</v>
      </c>
      <c r="N905" s="157">
        <f>(M905+(365*2))-$C$3</f>
        <v>602</v>
      </c>
      <c r="O905" s="152">
        <v>5</v>
      </c>
      <c r="P905" s="108">
        <f>MIN($C$5/365, (N905/365))</f>
        <v>1.4136986301369863</v>
      </c>
      <c r="Q905" s="11"/>
      <c r="R905" s="144" t="s">
        <v>168</v>
      </c>
      <c r="S905" s="147">
        <f>Parameter!$C$18*(Parameter!$C$17/Parameter!$C$4-1)</f>
        <v>1.9310126823253633</v>
      </c>
      <c r="T905" s="144" t="s">
        <v>169</v>
      </c>
      <c r="V905" s="151" t="s">
        <v>170</v>
      </c>
      <c r="W905" s="152">
        <v>44394</v>
      </c>
      <c r="X905" s="165" t="s">
        <v>171</v>
      </c>
    </row>
    <row r="906" spans="2:24">
      <c r="B906" s="151" t="s">
        <v>167</v>
      </c>
      <c r="C906" s="178">
        <v>43874</v>
      </c>
      <c r="D906" s="157">
        <f t="shared" si="162"/>
        <v>407</v>
      </c>
      <c r="E906" s="152">
        <v>520</v>
      </c>
      <c r="F906" s="108">
        <f t="shared" si="163"/>
        <v>1.1150684931506849</v>
      </c>
      <c r="H906" s="142">
        <f t="shared" ref="H906:H921" si="164">C905</f>
        <v>43870</v>
      </c>
      <c r="I906" s="149">
        <f>MAX(0,$I$14*E905*Parameter!$C$6*Parameter!$C$5*Parameter!$C$7*Parameter!$C$8*Parameter!$C$9*Parameter!$C$19*F905)</f>
        <v>0.66661529173971457</v>
      </c>
      <c r="J906" s="150" t="s">
        <v>187</v>
      </c>
      <c r="L906" s="151" t="s">
        <v>167</v>
      </c>
      <c r="M906" s="178">
        <v>44070</v>
      </c>
      <c r="N906" s="157">
        <f t="shared" ref="N906:N907" si="165">(M906+(365*2))-$C$3</f>
        <v>603</v>
      </c>
      <c r="O906" s="152">
        <v>8</v>
      </c>
      <c r="P906" s="108">
        <f t="shared" ref="P906:P907" si="166">MIN($C$5/365, (N906/365))</f>
        <v>1.4136986301369863</v>
      </c>
      <c r="Q906" s="11"/>
      <c r="R906" s="142">
        <f>M905</f>
        <v>44069</v>
      </c>
      <c r="S906" s="149">
        <f>MAX(0,$S$14*O905*Parameter!$C$6*Parameter!$C$5*Parameter!$C$7*Parameter!$C$8*Parameter!$C$9*Parameter!$C$19*P905)</f>
        <v>4.2676611729242273</v>
      </c>
      <c r="T906" s="150" t="s">
        <v>169</v>
      </c>
      <c r="V906" s="151" t="s">
        <v>172</v>
      </c>
      <c r="W906" s="152">
        <f>(W905/365)*$C$5</f>
        <v>62759.736986301366</v>
      </c>
      <c r="X906" s="165" t="s">
        <v>173</v>
      </c>
    </row>
    <row r="907" spans="2:24">
      <c r="B907" s="151" t="s">
        <v>167</v>
      </c>
      <c r="C907" s="178">
        <v>43875</v>
      </c>
      <c r="D907" s="157">
        <f t="shared" si="162"/>
        <v>408</v>
      </c>
      <c r="E907" s="152">
        <v>812</v>
      </c>
      <c r="F907" s="108">
        <f t="shared" si="163"/>
        <v>1.1178082191780823</v>
      </c>
      <c r="H907" s="142">
        <f t="shared" si="164"/>
        <v>43874</v>
      </c>
      <c r="I907" s="149">
        <f>MAX(0,$I$14*E906*Parameter!$C$6*Parameter!$C$5*Parameter!$C$7*Parameter!$C$8*Parameter!$C$9*Parameter!$C$19*F906)</f>
        <v>350.08054675879208</v>
      </c>
      <c r="J907" s="150" t="s">
        <v>187</v>
      </c>
      <c r="L907" s="151" t="s">
        <v>167</v>
      </c>
      <c r="M907" s="178">
        <v>44071</v>
      </c>
      <c r="N907" s="157">
        <f t="shared" si="165"/>
        <v>604</v>
      </c>
      <c r="O907" s="152">
        <v>4</v>
      </c>
      <c r="P907" s="108">
        <f t="shared" si="166"/>
        <v>1.4136986301369863</v>
      </c>
      <c r="Q907" s="11"/>
      <c r="R907" s="142">
        <f>M906</f>
        <v>44070</v>
      </c>
      <c r="S907" s="149">
        <f>MAX(0,$S$14*O906*Parameter!$C$6*Parameter!$C$5*Parameter!$C$7*Parameter!$C$8*Parameter!$C$9*Parameter!$C$19*P906)</f>
        <v>6.8282578766787632</v>
      </c>
      <c r="T907" s="150" t="s">
        <v>169</v>
      </c>
      <c r="V907" s="151" t="s">
        <v>174</v>
      </c>
      <c r="W907" s="154">
        <f>D899</f>
        <v>12467</v>
      </c>
      <c r="X907" s="165" t="s">
        <v>173</v>
      </c>
    </row>
    <row r="908" spans="2:24">
      <c r="B908" s="151" t="s">
        <v>167</v>
      </c>
      <c r="C908" s="178">
        <v>43876</v>
      </c>
      <c r="D908" s="157">
        <f t="shared" si="162"/>
        <v>409</v>
      </c>
      <c r="E908" s="152">
        <v>342</v>
      </c>
      <c r="F908" s="108">
        <f t="shared" si="163"/>
        <v>1.1205479452054794</v>
      </c>
      <c r="H908" s="142">
        <f t="shared" si="164"/>
        <v>43875</v>
      </c>
      <c r="I908" s="149">
        <f>MAX(0,$I$14*E907*Parameter!$C$6*Parameter!$C$5*Parameter!$C$7*Parameter!$C$8*Parameter!$C$9*Parameter!$C$19*F907)</f>
        <v>548.00739377717241</v>
      </c>
      <c r="J908" s="150" t="s">
        <v>187</v>
      </c>
      <c r="L908" s="285" t="s">
        <v>176</v>
      </c>
      <c r="M908" s="285"/>
      <c r="N908" s="285"/>
      <c r="O908" s="286">
        <f>SUM(O905:O907)</f>
        <v>17</v>
      </c>
      <c r="P908" s="287"/>
      <c r="Q908" s="11"/>
      <c r="R908" s="142">
        <f>M907</f>
        <v>44071</v>
      </c>
      <c r="S908" s="149">
        <f>MAX(0,$S$14*O907*Parameter!$C$6*Parameter!$C$5*Parameter!$C$7*Parameter!$C$8*Parameter!$C$9*Parameter!$C$19*P907)</f>
        <v>3.4141289383393816</v>
      </c>
      <c r="T908" s="150" t="s">
        <v>169</v>
      </c>
      <c r="V908" s="155" t="s">
        <v>175</v>
      </c>
      <c r="W908" s="156">
        <f>(W906-W907)/W906</f>
        <v>0.80135353335337933</v>
      </c>
      <c r="X908" s="166" t="str">
        <f>IF(W908&lt;100%,"Less than expected","More than expected")</f>
        <v>Less than expected</v>
      </c>
    </row>
    <row r="909" spans="2:24">
      <c r="B909" s="151" t="s">
        <v>167</v>
      </c>
      <c r="C909" s="178">
        <v>43879</v>
      </c>
      <c r="D909" s="157">
        <f t="shared" si="162"/>
        <v>412</v>
      </c>
      <c r="E909" s="152">
        <v>400</v>
      </c>
      <c r="F909" s="108">
        <f t="shared" si="163"/>
        <v>1.1287671232876713</v>
      </c>
      <c r="H909" s="142">
        <f t="shared" si="164"/>
        <v>43876</v>
      </c>
      <c r="I909" s="149">
        <f>MAX(0,$I$14*E908*Parameter!$C$6*Parameter!$C$5*Parameter!$C$7*Parameter!$C$8*Parameter!$C$9*Parameter!$C$19*F908)</f>
        <v>231.37670912647093</v>
      </c>
      <c r="J909" s="150" t="s">
        <v>187</v>
      </c>
      <c r="L909" s="285"/>
      <c r="M909" s="285"/>
      <c r="N909" s="285"/>
      <c r="O909" s="286"/>
      <c r="P909" s="287"/>
      <c r="R909" s="144" t="s">
        <v>177</v>
      </c>
      <c r="S909" s="238">
        <f>SUM(S906:S908)</f>
        <v>14.510047987942372</v>
      </c>
      <c r="T909" s="150" t="s">
        <v>169</v>
      </c>
      <c r="V909" s="153"/>
      <c r="W909" s="107"/>
      <c r="X909" s="167"/>
    </row>
    <row r="910" spans="2:24">
      <c r="B910" s="151" t="s">
        <v>167</v>
      </c>
      <c r="C910" s="178">
        <v>43880</v>
      </c>
      <c r="D910" s="157">
        <f t="shared" si="162"/>
        <v>413</v>
      </c>
      <c r="E910" s="152">
        <v>465</v>
      </c>
      <c r="F910" s="108">
        <f t="shared" si="163"/>
        <v>1.1315068493150684</v>
      </c>
      <c r="H910" s="142">
        <f t="shared" si="164"/>
        <v>43879</v>
      </c>
      <c r="I910" s="149">
        <f>MAX(0,$I$14*E909*Parameter!$C$6*Parameter!$C$5*Parameter!$C$7*Parameter!$C$8*Parameter!$C$9*Parameter!$C$19*F909)</f>
        <v>272.60099275112884</v>
      </c>
      <c r="J910" s="150" t="s">
        <v>187</v>
      </c>
      <c r="L910" s="153"/>
      <c r="M910" s="280"/>
      <c r="N910" s="244"/>
      <c r="O910" s="107"/>
      <c r="P910" s="245"/>
      <c r="R910" s="246"/>
      <c r="S910" s="247"/>
      <c r="T910" s="235"/>
      <c r="V910" s="153"/>
      <c r="W910" s="107"/>
      <c r="X910" s="167"/>
    </row>
    <row r="911" spans="2:24">
      <c r="B911" s="151" t="s">
        <v>167</v>
      </c>
      <c r="C911" s="178">
        <v>43881</v>
      </c>
      <c r="D911" s="157">
        <f t="shared" si="162"/>
        <v>414</v>
      </c>
      <c r="E911" s="152">
        <v>128</v>
      </c>
      <c r="F911" s="108">
        <f t="shared" si="163"/>
        <v>1.1342465753424658</v>
      </c>
      <c r="H911" s="142">
        <f t="shared" si="164"/>
        <v>43880</v>
      </c>
      <c r="I911" s="149">
        <f>MAX(0,$I$14*E910*Parameter!$C$6*Parameter!$C$5*Parameter!$C$7*Parameter!$C$8*Parameter!$C$9*Parameter!$C$19*F910)</f>
        <v>317.66782556365627</v>
      </c>
      <c r="J911" s="150" t="s">
        <v>187</v>
      </c>
      <c r="L911" s="153"/>
      <c r="M911" s="280"/>
      <c r="N911" s="244"/>
      <c r="O911" s="107"/>
      <c r="P911" s="245"/>
      <c r="R911" s="246"/>
      <c r="S911" s="247"/>
      <c r="T911" s="235"/>
      <c r="V911" s="153"/>
      <c r="W911" s="107"/>
      <c r="X911" s="167"/>
    </row>
    <row r="912" spans="2:24">
      <c r="B912" s="151" t="s">
        <v>167</v>
      </c>
      <c r="C912" s="178">
        <v>43882</v>
      </c>
      <c r="D912" s="157">
        <f t="shared" si="162"/>
        <v>415</v>
      </c>
      <c r="E912" s="152">
        <v>363</v>
      </c>
      <c r="F912" s="108">
        <f t="shared" si="163"/>
        <v>1.1369863013698631</v>
      </c>
      <c r="H912" s="142">
        <f t="shared" si="164"/>
        <v>43881</v>
      </c>
      <c r="I912" s="149">
        <f>MAX(0,$I$14*E911*Parameter!$C$6*Parameter!$C$5*Parameter!$C$7*Parameter!$C$8*Parameter!$C$9*Parameter!$C$19*F911)</f>
        <v>87.655775533178542</v>
      </c>
      <c r="J912" s="150" t="s">
        <v>187</v>
      </c>
      <c r="L912" s="153"/>
      <c r="M912" s="280"/>
      <c r="N912" s="244"/>
      <c r="O912" s="107"/>
      <c r="P912" s="245"/>
      <c r="R912" s="246"/>
      <c r="S912" s="247"/>
      <c r="T912" s="235"/>
      <c r="V912" s="153"/>
      <c r="W912" s="107"/>
      <c r="X912" s="167"/>
    </row>
    <row r="913" spans="2:24">
      <c r="B913" s="151" t="s">
        <v>167</v>
      </c>
      <c r="C913" s="178">
        <v>43883</v>
      </c>
      <c r="D913" s="157">
        <f t="shared" si="162"/>
        <v>416</v>
      </c>
      <c r="E913" s="152">
        <v>2035</v>
      </c>
      <c r="F913" s="108">
        <f t="shared" si="163"/>
        <v>1.1397260273972603</v>
      </c>
      <c r="H913" s="142">
        <f t="shared" si="164"/>
        <v>43882</v>
      </c>
      <c r="I913" s="149">
        <f>MAX(0,$I$14*E912*Parameter!$C$6*Parameter!$C$5*Parameter!$C$7*Parameter!$C$8*Parameter!$C$9*Parameter!$C$19*F912)</f>
        <v>249.18675092836054</v>
      </c>
      <c r="J913" s="150" t="s">
        <v>187</v>
      </c>
      <c r="L913" s="153"/>
      <c r="M913" s="280"/>
      <c r="N913" s="244"/>
      <c r="O913" s="107"/>
      <c r="P913" s="245"/>
      <c r="R913" s="246"/>
      <c r="S913" s="247"/>
      <c r="T913" s="235"/>
      <c r="V913" s="153"/>
      <c r="W913" s="107"/>
      <c r="X913" s="167"/>
    </row>
    <row r="914" spans="2:24">
      <c r="B914" s="151" t="s">
        <v>167</v>
      </c>
      <c r="C914" s="178">
        <v>43884</v>
      </c>
      <c r="D914" s="157">
        <f t="shared" si="162"/>
        <v>417</v>
      </c>
      <c r="E914" s="152">
        <v>52</v>
      </c>
      <c r="F914" s="108">
        <f t="shared" si="163"/>
        <v>1.1424657534246576</v>
      </c>
      <c r="H914" s="142">
        <f t="shared" si="164"/>
        <v>43883</v>
      </c>
      <c r="I914" s="149">
        <f>MAX(0,$I$14*E913*Parameter!$C$6*Parameter!$C$5*Parameter!$C$7*Parameter!$C$8*Parameter!$C$9*Parameter!$C$19*F913)</f>
        <v>1400.3221870351681</v>
      </c>
      <c r="J914" s="150" t="s">
        <v>187</v>
      </c>
      <c r="L914" s="153"/>
      <c r="M914" s="280"/>
      <c r="N914" s="244"/>
      <c r="O914" s="107"/>
      <c r="P914" s="245"/>
      <c r="R914" s="246"/>
      <c r="S914" s="247"/>
      <c r="T914" s="235"/>
      <c r="V914" s="153"/>
      <c r="W914" s="107"/>
      <c r="X914" s="167"/>
    </row>
    <row r="915" spans="2:24">
      <c r="B915" s="151" t="s">
        <v>167</v>
      </c>
      <c r="C915" s="178">
        <v>43885</v>
      </c>
      <c r="D915" s="157">
        <f t="shared" si="162"/>
        <v>418</v>
      </c>
      <c r="E915" s="152">
        <v>509</v>
      </c>
      <c r="F915" s="108">
        <f t="shared" si="163"/>
        <v>1.1452054794520548</v>
      </c>
      <c r="H915" s="142">
        <f t="shared" si="164"/>
        <v>43884</v>
      </c>
      <c r="I915" s="149">
        <f>MAX(0,$I$14*E914*Parameter!$C$6*Parameter!$C$5*Parameter!$C$7*Parameter!$C$8*Parameter!$C$9*Parameter!$C$19*F914)</f>
        <v>35.868203439414316</v>
      </c>
      <c r="J915" s="150" t="s">
        <v>187</v>
      </c>
      <c r="L915" s="153"/>
      <c r="M915" s="280"/>
      <c r="N915" s="244"/>
      <c r="O915" s="107"/>
      <c r="P915" s="245"/>
      <c r="R915" s="246"/>
      <c r="S915" s="247"/>
      <c r="T915" s="235"/>
      <c r="V915" s="153"/>
      <c r="W915" s="107"/>
      <c r="X915" s="167"/>
    </row>
    <row r="916" spans="2:24">
      <c r="B916" s="151" t="s">
        <v>167</v>
      </c>
      <c r="C916" s="178">
        <v>43886</v>
      </c>
      <c r="D916" s="157">
        <f t="shared" si="162"/>
        <v>419</v>
      </c>
      <c r="E916" s="152">
        <v>1295</v>
      </c>
      <c r="F916" s="108">
        <f t="shared" si="163"/>
        <v>1.1479452054794521</v>
      </c>
      <c r="H916" s="142">
        <f t="shared" si="164"/>
        <v>43885</v>
      </c>
      <c r="I916" s="149">
        <f>MAX(0,$I$14*E915*Parameter!$C$6*Parameter!$C$5*Parameter!$C$7*Parameter!$C$8*Parameter!$C$9*Parameter!$C$19*F915)</f>
        <v>351.93648312934278</v>
      </c>
      <c r="J916" s="150" t="s">
        <v>187</v>
      </c>
      <c r="R916" s="246"/>
      <c r="S916" s="247"/>
      <c r="T916" s="235"/>
      <c r="V916" s="153"/>
      <c r="W916" s="107"/>
      <c r="X916" s="167"/>
    </row>
    <row r="917" spans="2:24">
      <c r="B917" s="151" t="s">
        <v>167</v>
      </c>
      <c r="C917" s="178">
        <v>43887</v>
      </c>
      <c r="D917" s="157">
        <f t="shared" si="162"/>
        <v>420</v>
      </c>
      <c r="E917" s="152">
        <v>5350</v>
      </c>
      <c r="F917" s="108">
        <f t="shared" si="163"/>
        <v>1.1506849315068493</v>
      </c>
      <c r="H917" s="142">
        <f t="shared" si="164"/>
        <v>43886</v>
      </c>
      <c r="I917" s="149">
        <f>MAX(0,$I$14*E916*Parameter!$C$6*Parameter!$C$5*Parameter!$C$7*Parameter!$C$8*Parameter!$C$9*Parameter!$C$19*F916)</f>
        <v>897.54042276532971</v>
      </c>
      <c r="J917" s="150" t="s">
        <v>187</v>
      </c>
      <c r="V917" s="153"/>
      <c r="W917" s="107"/>
      <c r="X917" s="167"/>
    </row>
    <row r="918" spans="2:24">
      <c r="B918" s="151" t="s">
        <v>167</v>
      </c>
      <c r="C918" s="178">
        <v>43888</v>
      </c>
      <c r="D918" s="157">
        <f t="shared" si="162"/>
        <v>421</v>
      </c>
      <c r="E918" s="152">
        <v>1030</v>
      </c>
      <c r="F918" s="108">
        <f t="shared" si="163"/>
        <v>1.1534246575342466</v>
      </c>
      <c r="H918" s="142">
        <f t="shared" si="164"/>
        <v>43887</v>
      </c>
      <c r="I918" s="149">
        <f>MAX(0,$I$14*E917*Parameter!$C$6*Parameter!$C$5*Parameter!$C$7*Parameter!$C$8*Parameter!$C$9*Parameter!$C$19*F917)</f>
        <v>3716.8351378142393</v>
      </c>
      <c r="J918" s="150" t="s">
        <v>187</v>
      </c>
      <c r="V918" s="153"/>
      <c r="W918" s="107"/>
      <c r="X918" s="167"/>
    </row>
    <row r="919" spans="2:24">
      <c r="B919" s="151" t="s">
        <v>167</v>
      </c>
      <c r="C919" s="178">
        <v>43889</v>
      </c>
      <c r="D919" s="157">
        <f t="shared" si="162"/>
        <v>422</v>
      </c>
      <c r="E919" s="152">
        <v>1388</v>
      </c>
      <c r="F919" s="108">
        <f t="shared" si="163"/>
        <v>1.1561643835616437</v>
      </c>
      <c r="H919" s="142">
        <f t="shared" si="164"/>
        <v>43888</v>
      </c>
      <c r="I919" s="149">
        <f>MAX(0,$I$14*E918*Parameter!$C$6*Parameter!$C$5*Parameter!$C$7*Parameter!$C$8*Parameter!$C$9*Parameter!$C$19*F918)</f>
        <v>717.28136217640815</v>
      </c>
      <c r="J919" s="150" t="s">
        <v>187</v>
      </c>
      <c r="V919" s="153"/>
      <c r="W919" s="107"/>
      <c r="X919" s="167"/>
    </row>
    <row r="920" spans="2:24">
      <c r="B920" s="151" t="s">
        <v>167</v>
      </c>
      <c r="C920" s="178">
        <v>43890</v>
      </c>
      <c r="D920" s="157">
        <f t="shared" si="162"/>
        <v>423</v>
      </c>
      <c r="E920" s="152">
        <v>982</v>
      </c>
      <c r="F920" s="108">
        <f t="shared" si="163"/>
        <v>1.1589041095890411</v>
      </c>
      <c r="H920" s="142">
        <f t="shared" si="164"/>
        <v>43889</v>
      </c>
      <c r="I920" s="149">
        <f>MAX(0,$I$14*E919*Parameter!$C$6*Parameter!$C$5*Parameter!$C$7*Parameter!$C$8*Parameter!$C$9*Parameter!$C$19*F919)</f>
        <v>968.88480030385472</v>
      </c>
      <c r="J920" s="150" t="s">
        <v>187</v>
      </c>
      <c r="V920" s="153"/>
      <c r="W920" s="107"/>
      <c r="X920" s="167"/>
    </row>
    <row r="921" spans="2:24">
      <c r="B921" s="151" t="s">
        <v>167</v>
      </c>
      <c r="C921" s="178">
        <v>43891</v>
      </c>
      <c r="D921" s="157">
        <f t="shared" si="162"/>
        <v>424</v>
      </c>
      <c r="E921" s="152">
        <v>2311</v>
      </c>
      <c r="F921" s="108">
        <f t="shared" si="163"/>
        <v>1.1616438356164382</v>
      </c>
      <c r="H921" s="142">
        <f t="shared" si="164"/>
        <v>43890</v>
      </c>
      <c r="I921" s="149">
        <f>MAX(0,$I$14*E920*Parameter!$C$6*Parameter!$C$5*Parameter!$C$7*Parameter!$C$8*Parameter!$C$9*Parameter!$C$19*F920)</f>
        <v>687.10337363422616</v>
      </c>
      <c r="J921" s="150" t="s">
        <v>187</v>
      </c>
      <c r="V921" s="153"/>
      <c r="W921" s="107"/>
      <c r="X921" s="167"/>
    </row>
    <row r="922" spans="2:24">
      <c r="B922" s="285" t="s">
        <v>176</v>
      </c>
      <c r="C922" s="285"/>
      <c r="D922" s="285"/>
      <c r="E922" s="286">
        <f>SUM(E905:E921)</f>
        <v>17983</v>
      </c>
      <c r="F922" s="287"/>
      <c r="H922" s="142">
        <f t="shared" ref="H922" si="167">C921</f>
        <v>43891</v>
      </c>
      <c r="I922" s="149">
        <f>MAX(0,$I$14*E921*Parameter!$C$6*Parameter!$C$5*Parameter!$C$7*Parameter!$C$8*Parameter!$C$9*Parameter!$C$19*F921)</f>
        <v>1620.8246308318701</v>
      </c>
      <c r="J922" s="150" t="s">
        <v>187</v>
      </c>
      <c r="V922" s="153"/>
      <c r="W922" s="107"/>
      <c r="X922" s="167"/>
    </row>
    <row r="923" spans="2:24">
      <c r="B923" s="285"/>
      <c r="C923" s="285"/>
      <c r="D923" s="285"/>
      <c r="E923" s="286"/>
      <c r="F923" s="287"/>
      <c r="H923" s="144" t="s">
        <v>177</v>
      </c>
      <c r="I923" s="238">
        <f>SUM(I906:I922)</f>
        <v>12453.839210860355</v>
      </c>
      <c r="J923" s="150" t="s">
        <v>169</v>
      </c>
      <c r="V923" s="153"/>
      <c r="W923" s="107"/>
      <c r="X923" s="167"/>
    </row>
    <row r="924" spans="2:24">
      <c r="B924" s="251"/>
      <c r="C924" s="243"/>
      <c r="D924" s="244"/>
      <c r="E924" s="107"/>
      <c r="F924" s="245"/>
      <c r="H924" s="246"/>
      <c r="I924" s="247"/>
      <c r="J924" s="235"/>
      <c r="V924" s="153"/>
      <c r="W924" s="107"/>
      <c r="X924" s="167"/>
    </row>
    <row r="925" spans="2:24">
      <c r="B925" s="159"/>
      <c r="H925" s="246"/>
      <c r="I925" s="247"/>
      <c r="J925" s="235"/>
      <c r="X925" s="160"/>
    </row>
    <row r="926" spans="2:24" ht="15.75" thickBot="1">
      <c r="B926" s="249"/>
      <c r="C926" s="250"/>
      <c r="D926" s="168"/>
      <c r="E926" s="168"/>
      <c r="F926" s="168"/>
      <c r="G926" s="168"/>
      <c r="H926" s="172"/>
      <c r="I926" s="172"/>
      <c r="J926" s="172"/>
      <c r="K926" s="172"/>
      <c r="L926" s="172"/>
      <c r="M926" s="172"/>
      <c r="N926" s="172"/>
      <c r="O926" s="172"/>
      <c r="P926" s="172"/>
      <c r="Q926" s="172"/>
      <c r="R926" s="172"/>
      <c r="S926" s="172"/>
      <c r="T926" s="172"/>
      <c r="U926" s="172"/>
      <c r="V926" s="172"/>
      <c r="W926" s="172"/>
      <c r="X926" s="173"/>
    </row>
    <row r="927" spans="2:24" ht="15.75" thickBot="1"/>
    <row r="928" spans="2:24" ht="24" thickBot="1">
      <c r="B928" s="174" t="s">
        <v>67</v>
      </c>
      <c r="C928" s="158" t="s">
        <v>146</v>
      </c>
      <c r="D928" s="175">
        <f>I930+S930</f>
        <v>12159</v>
      </c>
      <c r="E928" s="176" t="s">
        <v>147</v>
      </c>
      <c r="F928" s="158" t="str">
        <f>X937</f>
        <v>Less than expected</v>
      </c>
      <c r="G928" s="177"/>
      <c r="H928" s="177"/>
      <c r="I928" s="175">
        <f>E963+O954</f>
        <v>18000</v>
      </c>
      <c r="J928" s="177" t="s">
        <v>148</v>
      </c>
      <c r="K928" s="177"/>
      <c r="L928" s="177"/>
      <c r="M928" s="186">
        <v>0</v>
      </c>
      <c r="N928" s="177" t="s">
        <v>149</v>
      </c>
      <c r="O928" s="177"/>
      <c r="P928" s="177"/>
      <c r="Q928" s="177"/>
      <c r="R928" s="177"/>
      <c r="S928" s="175">
        <f>I928-M928</f>
        <v>18000</v>
      </c>
      <c r="T928" s="177" t="s">
        <v>150</v>
      </c>
      <c r="U928" s="177"/>
      <c r="V928" s="177"/>
      <c r="W928" s="242">
        <f>S928*'MR Reference'!$C$79</f>
        <v>16560</v>
      </c>
      <c r="X928" s="241" t="s">
        <v>151</v>
      </c>
    </row>
    <row r="929" spans="2:24" ht="19.5" thickBot="1">
      <c r="B929" s="159"/>
      <c r="C929" s="14"/>
      <c r="D929" s="14"/>
      <c r="E929" s="15"/>
      <c r="F929" s="16"/>
      <c r="G929" s="14"/>
      <c r="X929" s="160"/>
    </row>
    <row r="930" spans="2:24" ht="24" thickBot="1">
      <c r="B930" s="67" t="s">
        <v>295</v>
      </c>
      <c r="C930" s="237" t="s">
        <v>153</v>
      </c>
      <c r="D930" s="69"/>
      <c r="E930" s="70"/>
      <c r="F930" s="68"/>
      <c r="G930" s="71"/>
      <c r="H930" s="68" t="s">
        <v>146</v>
      </c>
      <c r="I930" s="141">
        <f>ROUNDDOWN(I964,0)</f>
        <v>11596</v>
      </c>
      <c r="J930" s="72" t="s">
        <v>147</v>
      </c>
      <c r="L930" s="67" t="s">
        <v>296</v>
      </c>
      <c r="M930" s="237" t="s">
        <v>155</v>
      </c>
      <c r="N930" s="69"/>
      <c r="O930" s="70"/>
      <c r="P930" s="239"/>
      <c r="Q930" s="71"/>
      <c r="R930" s="68" t="s">
        <v>146</v>
      </c>
      <c r="S930" s="141">
        <f>ROUNDDOWN(S955,0)</f>
        <v>563</v>
      </c>
      <c r="T930" s="72" t="s">
        <v>147</v>
      </c>
      <c r="V930" s="288" t="s">
        <v>156</v>
      </c>
      <c r="W930" s="289"/>
      <c r="X930" s="290"/>
    </row>
    <row r="931" spans="2:24" ht="18.75">
      <c r="B931" s="159"/>
      <c r="C931" s="14"/>
      <c r="D931" s="14"/>
      <c r="E931" s="15"/>
      <c r="F931" s="16"/>
      <c r="G931" s="14"/>
      <c r="L931" s="11"/>
      <c r="M931" s="14"/>
      <c r="N931" s="14"/>
      <c r="O931" s="15"/>
      <c r="P931" s="16"/>
      <c r="Q931" s="14"/>
      <c r="X931" s="160"/>
    </row>
    <row r="932" spans="2:24" ht="18.75">
      <c r="B932" s="161" t="s">
        <v>157</v>
      </c>
      <c r="C932" s="14"/>
      <c r="D932" s="14"/>
      <c r="E932" s="15"/>
      <c r="F932" s="16"/>
      <c r="G932" s="14"/>
      <c r="H932" s="17" t="s">
        <v>158</v>
      </c>
      <c r="L932" s="17" t="s">
        <v>283</v>
      </c>
      <c r="M932" s="14"/>
      <c r="N932" s="14"/>
      <c r="O932" s="15"/>
      <c r="P932" s="16"/>
      <c r="Q932" s="14"/>
      <c r="R932" s="17" t="s">
        <v>158</v>
      </c>
      <c r="V932" s="17" t="s">
        <v>156</v>
      </c>
      <c r="X932" s="160"/>
    </row>
    <row r="933" spans="2:24" ht="23.25">
      <c r="B933" s="162" t="s">
        <v>297</v>
      </c>
      <c r="C933" s="146"/>
      <c r="D933" s="144" t="s">
        <v>160</v>
      </c>
      <c r="E933" s="147" t="s">
        <v>267</v>
      </c>
      <c r="F933" s="144" t="s">
        <v>162</v>
      </c>
      <c r="G933" s="18"/>
      <c r="H933" s="145" t="s">
        <v>295</v>
      </c>
      <c r="I933" s="144" t="s">
        <v>163</v>
      </c>
      <c r="J933" s="148" t="s">
        <v>164</v>
      </c>
      <c r="L933" s="143" t="s">
        <v>298</v>
      </c>
      <c r="M933" s="146"/>
      <c r="N933" s="144" t="s">
        <v>160</v>
      </c>
      <c r="O933" s="147" t="s">
        <v>161</v>
      </c>
      <c r="P933" s="144" t="s">
        <v>162</v>
      </c>
      <c r="Q933" s="18"/>
      <c r="R933" s="145" t="s">
        <v>296</v>
      </c>
      <c r="S933" s="144" t="s">
        <v>163</v>
      </c>
      <c r="T933" s="148" t="s">
        <v>164</v>
      </c>
      <c r="V933" s="143" t="s">
        <v>67</v>
      </c>
      <c r="W933" s="148" t="s">
        <v>166</v>
      </c>
      <c r="X933" s="163" t="s">
        <v>164</v>
      </c>
    </row>
    <row r="934" spans="2:24">
      <c r="B934" s="164" t="s">
        <v>167</v>
      </c>
      <c r="C934" s="178">
        <v>43863</v>
      </c>
      <c r="D934" s="157">
        <f t="shared" ref="D934:D953" si="168">(C934+(365*2))-$C$3</f>
        <v>396</v>
      </c>
      <c r="E934" s="152">
        <v>1674</v>
      </c>
      <c r="F934" s="108">
        <f t="shared" ref="F934:F962" si="169">MIN($C$5/365, (D934/365))</f>
        <v>1.0849315068493151</v>
      </c>
      <c r="H934" s="144" t="s">
        <v>168</v>
      </c>
      <c r="I934" s="147">
        <f>Parameter!$C$18*(Parameter!$C$17/Parameter!$C$4-1)</f>
        <v>1.9310126823253633</v>
      </c>
      <c r="J934" s="144" t="s">
        <v>169</v>
      </c>
      <c r="L934" s="151" t="s">
        <v>290</v>
      </c>
      <c r="M934" s="178">
        <v>43895</v>
      </c>
      <c r="N934" s="157">
        <f>(M934+(365*2))-$C$3</f>
        <v>428</v>
      </c>
      <c r="O934" s="152">
        <v>21</v>
      </c>
      <c r="P934" s="108">
        <f>MIN($C$5/365, (N934/365))</f>
        <v>1.1726027397260275</v>
      </c>
      <c r="Q934" s="11"/>
      <c r="R934" s="144" t="s">
        <v>168</v>
      </c>
      <c r="S934" s="147">
        <f>Parameter!$C$18*(Parameter!$C$17/Parameter!$C$4-1)</f>
        <v>1.9310126823253633</v>
      </c>
      <c r="T934" s="144" t="s">
        <v>169</v>
      </c>
      <c r="V934" s="151" t="s">
        <v>170</v>
      </c>
      <c r="W934" s="152">
        <v>44394</v>
      </c>
      <c r="X934" s="165" t="s">
        <v>171</v>
      </c>
    </row>
    <row r="935" spans="2:24">
      <c r="B935" s="164" t="s">
        <v>167</v>
      </c>
      <c r="C935" s="178">
        <v>43864</v>
      </c>
      <c r="D935" s="157">
        <f t="shared" si="168"/>
        <v>397</v>
      </c>
      <c r="E935" s="152">
        <v>2028</v>
      </c>
      <c r="F935" s="108">
        <f t="shared" si="169"/>
        <v>1.0876712328767124</v>
      </c>
      <c r="H935" s="142">
        <f t="shared" ref="H935:H953" si="170">C934</f>
        <v>43863</v>
      </c>
      <c r="I935" s="149">
        <f>MAX(0,$I$14*E934*Parameter!$C$6*Parameter!$C$5*Parameter!$C$7*Parameter!$C$8*Parameter!$C$9*Parameter!$C$19*F934)</f>
        <v>1096.5308768124657</v>
      </c>
      <c r="J935" s="150" t="s">
        <v>187</v>
      </c>
      <c r="L935" s="151" t="s">
        <v>167</v>
      </c>
      <c r="M935" s="178">
        <v>43896</v>
      </c>
      <c r="N935" s="157">
        <f t="shared" ref="N935:N953" si="171">(M935+(365*2))-$C$3</f>
        <v>429</v>
      </c>
      <c r="O935" s="152">
        <v>3</v>
      </c>
      <c r="P935" s="108">
        <f t="shared" ref="P935:P937" si="172">MIN($C$5/365, (N935/365))</f>
        <v>1.1753424657534246</v>
      </c>
      <c r="Q935" s="11"/>
      <c r="R935" s="142">
        <f>M934</f>
        <v>43895</v>
      </c>
      <c r="S935" s="149">
        <f>MAX(0,$S$14*O934*Parameter!$C$6*Parameter!$C$5*Parameter!$C$7*Parameter!$C$8*Parameter!$C$9*Parameter!$C$19*P934)</f>
        <v>14.867340551256961</v>
      </c>
      <c r="T935" s="150" t="s">
        <v>169</v>
      </c>
      <c r="V935" s="151" t="s">
        <v>172</v>
      </c>
      <c r="W935" s="152">
        <f>(W934/365)*$C$5</f>
        <v>62759.736986301366</v>
      </c>
      <c r="X935" s="165" t="s">
        <v>173</v>
      </c>
    </row>
    <row r="936" spans="2:24">
      <c r="B936" s="164" t="s">
        <v>167</v>
      </c>
      <c r="C936" s="178">
        <v>43865</v>
      </c>
      <c r="D936" s="157">
        <f t="shared" si="168"/>
        <v>398</v>
      </c>
      <c r="E936" s="152">
        <v>2636</v>
      </c>
      <c r="F936" s="108">
        <f t="shared" si="169"/>
        <v>1.0904109589041096</v>
      </c>
      <c r="H936" s="142">
        <f t="shared" si="170"/>
        <v>43864</v>
      </c>
      <c r="I936" s="149">
        <f>MAX(0,$I$14*E935*Parameter!$C$6*Parameter!$C$5*Parameter!$C$7*Parameter!$C$8*Parameter!$C$9*Parameter!$C$19*F935)</f>
        <v>1331.7683305814198</v>
      </c>
      <c r="J936" s="150" t="s">
        <v>187</v>
      </c>
      <c r="L936" s="151" t="s">
        <v>167</v>
      </c>
      <c r="M936" s="178">
        <v>43904</v>
      </c>
      <c r="N936" s="157">
        <f t="shared" si="171"/>
        <v>437</v>
      </c>
      <c r="O936" s="152">
        <v>4</v>
      </c>
      <c r="P936" s="108">
        <f t="shared" si="172"/>
        <v>1.1972602739726028</v>
      </c>
      <c r="Q936" s="11"/>
      <c r="R936" s="142">
        <f>M935</f>
        <v>43896</v>
      </c>
      <c r="S936" s="149">
        <f>MAX(0,$S$14*O935*Parameter!$C$6*Parameter!$C$5*Parameter!$C$7*Parameter!$C$8*Parameter!$C$9*Parameter!$C$19*P935)</f>
        <v>2.1288681897494111</v>
      </c>
      <c r="T936" s="150" t="s">
        <v>169</v>
      </c>
      <c r="V936" s="151" t="s">
        <v>174</v>
      </c>
      <c r="W936" s="154">
        <f>D928</f>
        <v>12159</v>
      </c>
      <c r="X936" s="165" t="s">
        <v>173</v>
      </c>
    </row>
    <row r="937" spans="2:24">
      <c r="B937" s="164" t="s">
        <v>167</v>
      </c>
      <c r="C937" s="178">
        <v>43866</v>
      </c>
      <c r="D937" s="157">
        <f t="shared" si="168"/>
        <v>399</v>
      </c>
      <c r="E937" s="152">
        <v>1809</v>
      </c>
      <c r="F937" s="108">
        <f t="shared" si="169"/>
        <v>1.0931506849315069</v>
      </c>
      <c r="H937" s="142">
        <f t="shared" si="170"/>
        <v>43865</v>
      </c>
      <c r="I937" s="149">
        <f>MAX(0,$I$14*E936*Parameter!$C$6*Parameter!$C$5*Parameter!$C$7*Parameter!$C$8*Parameter!$C$9*Parameter!$C$19*F936)</f>
        <v>1735.3964461347475</v>
      </c>
      <c r="J937" s="150" t="s">
        <v>187</v>
      </c>
      <c r="L937" s="151" t="s">
        <v>290</v>
      </c>
      <c r="M937" s="278">
        <v>43915</v>
      </c>
      <c r="N937" s="157">
        <f t="shared" si="171"/>
        <v>448</v>
      </c>
      <c r="O937" s="152">
        <v>5</v>
      </c>
      <c r="P937" s="108">
        <f t="shared" si="172"/>
        <v>1.2273972602739727</v>
      </c>
      <c r="R937" s="142">
        <f t="shared" ref="R937:R954" si="173">M936</f>
        <v>43904</v>
      </c>
      <c r="S937" s="149">
        <f>MAX(0,$S$14*O936*Parameter!$C$6*Parameter!$C$5*Parameter!$C$7*Parameter!$C$8*Parameter!$C$9*Parameter!$C$19*P936)</f>
        <v>2.8914231512680422</v>
      </c>
      <c r="T937" s="150" t="s">
        <v>169</v>
      </c>
      <c r="V937" s="155" t="s">
        <v>175</v>
      </c>
      <c r="W937" s="156">
        <f>(W935-W936)/W935</f>
        <v>0.80626113836879276</v>
      </c>
      <c r="X937" s="166" t="str">
        <f>IF(W937&lt;100%,"Less than expected","More than expected")</f>
        <v>Less than expected</v>
      </c>
    </row>
    <row r="938" spans="2:24">
      <c r="B938" s="164" t="s">
        <v>167</v>
      </c>
      <c r="C938" s="178">
        <v>43867</v>
      </c>
      <c r="D938" s="157">
        <f t="shared" si="168"/>
        <v>400</v>
      </c>
      <c r="E938" s="152">
        <v>1922</v>
      </c>
      <c r="F938" s="108">
        <f t="shared" si="169"/>
        <v>1.095890410958904</v>
      </c>
      <c r="H938" s="142">
        <f t="shared" si="170"/>
        <v>43866</v>
      </c>
      <c r="I938" s="149">
        <f>MAX(0,$I$14*E937*Parameter!$C$6*Parameter!$C$5*Parameter!$C$7*Parameter!$C$8*Parameter!$C$9*Parameter!$C$19*F937)</f>
        <v>1193.9377618861051</v>
      </c>
      <c r="J938" s="150" t="s">
        <v>187</v>
      </c>
      <c r="L938" s="151" t="s">
        <v>167</v>
      </c>
      <c r="M938" s="278">
        <v>43991</v>
      </c>
      <c r="N938" s="157">
        <f t="shared" si="171"/>
        <v>524</v>
      </c>
      <c r="O938" s="152">
        <v>3</v>
      </c>
      <c r="P938" s="108">
        <f t="shared" ref="P938:P953" si="174">MIN($C$5/365, (N938/365))</f>
        <v>1.4136986301369863</v>
      </c>
      <c r="R938" s="142">
        <f t="shared" si="173"/>
        <v>43915</v>
      </c>
      <c r="S938" s="149">
        <f>MAX(0,$S$14*O937*Parameter!$C$6*Parameter!$C$5*Parameter!$C$7*Parameter!$C$8*Parameter!$C$9*Parameter!$C$19*P937)</f>
        <v>3.7052562121512675</v>
      </c>
      <c r="T938" s="150" t="s">
        <v>169</v>
      </c>
      <c r="V938" s="153"/>
      <c r="W938" s="107"/>
      <c r="X938" s="167"/>
    </row>
    <row r="939" spans="2:24">
      <c r="B939" s="164" t="s">
        <v>167</v>
      </c>
      <c r="C939" s="178">
        <v>43868</v>
      </c>
      <c r="D939" s="157">
        <f t="shared" si="168"/>
        <v>401</v>
      </c>
      <c r="E939" s="152">
        <v>575</v>
      </c>
      <c r="F939" s="108">
        <f t="shared" si="169"/>
        <v>1.0986301369863014</v>
      </c>
      <c r="H939" s="142">
        <f t="shared" si="170"/>
        <v>43867</v>
      </c>
      <c r="I939" s="149">
        <f>MAX(0,$I$14*E938*Parameter!$C$6*Parameter!$C$5*Parameter!$C$7*Parameter!$C$8*Parameter!$C$9*Parameter!$C$19*F938)</f>
        <v>1271.6968642419167</v>
      </c>
      <c r="J939" s="150" t="s">
        <v>187</v>
      </c>
      <c r="L939" s="151" t="s">
        <v>167</v>
      </c>
      <c r="M939" s="278">
        <v>44010</v>
      </c>
      <c r="N939" s="157">
        <f t="shared" si="171"/>
        <v>543</v>
      </c>
      <c r="O939" s="152">
        <v>52</v>
      </c>
      <c r="P939" s="108">
        <f t="shared" si="174"/>
        <v>1.4136986301369863</v>
      </c>
      <c r="R939" s="142">
        <f t="shared" si="173"/>
        <v>43991</v>
      </c>
      <c r="S939" s="149">
        <f>MAX(0,$S$14*O938*Parameter!$C$6*Parameter!$C$5*Parameter!$C$7*Parameter!$C$8*Parameter!$C$9*Parameter!$C$19*P938)</f>
        <v>2.5605967037545363</v>
      </c>
      <c r="T939" s="150" t="s">
        <v>169</v>
      </c>
      <c r="V939" s="153"/>
      <c r="W939" s="107"/>
      <c r="X939" s="167"/>
    </row>
    <row r="940" spans="2:24">
      <c r="B940" s="164" t="s">
        <v>167</v>
      </c>
      <c r="C940" s="178">
        <v>43869</v>
      </c>
      <c r="D940" s="157">
        <f t="shared" si="168"/>
        <v>402</v>
      </c>
      <c r="E940" s="152">
        <v>515</v>
      </c>
      <c r="F940" s="108">
        <f t="shared" si="169"/>
        <v>1.1013698630136985</v>
      </c>
      <c r="H940" s="142">
        <f t="shared" si="170"/>
        <v>43868</v>
      </c>
      <c r="I940" s="149">
        <f>MAX(0,$I$14*E939*Parameter!$C$6*Parameter!$C$5*Parameter!$C$7*Parameter!$C$8*Parameter!$C$9*Parameter!$C$19*F939)</f>
        <v>381.40154067713326</v>
      </c>
      <c r="J940" s="150" t="s">
        <v>187</v>
      </c>
      <c r="L940" s="151" t="s">
        <v>290</v>
      </c>
      <c r="M940" s="278">
        <v>44011</v>
      </c>
      <c r="N940" s="157">
        <f t="shared" si="171"/>
        <v>544</v>
      </c>
      <c r="O940" s="152">
        <v>53</v>
      </c>
      <c r="P940" s="108">
        <f t="shared" si="174"/>
        <v>1.4136986301369863</v>
      </c>
      <c r="R940" s="142">
        <f t="shared" si="173"/>
        <v>44010</v>
      </c>
      <c r="S940" s="149">
        <f>MAX(0,$S$14*O939*Parameter!$C$6*Parameter!$C$5*Parameter!$C$7*Parameter!$C$8*Parameter!$C$9*Parameter!$C$19*P939)</f>
        <v>44.383676198411962</v>
      </c>
      <c r="T940" s="150" t="s">
        <v>169</v>
      </c>
      <c r="V940" s="153"/>
      <c r="W940" s="107"/>
      <c r="X940" s="167"/>
    </row>
    <row r="941" spans="2:24">
      <c r="B941" s="164" t="s">
        <v>167</v>
      </c>
      <c r="C941" s="178">
        <v>43870</v>
      </c>
      <c r="D941" s="157">
        <f t="shared" si="168"/>
        <v>403</v>
      </c>
      <c r="E941" s="152">
        <v>341</v>
      </c>
      <c r="F941" s="108">
        <f t="shared" si="169"/>
        <v>1.1041095890410959</v>
      </c>
      <c r="H941" s="142">
        <f t="shared" si="170"/>
        <v>43869</v>
      </c>
      <c r="I941" s="149">
        <f>MAX(0,$I$14*E940*Parameter!$C$6*Parameter!$C$5*Parameter!$C$7*Parameter!$C$8*Parameter!$C$9*Parameter!$C$19*F940)</f>
        <v>342.45499714360574</v>
      </c>
      <c r="J941" s="150" t="s">
        <v>187</v>
      </c>
      <c r="L941" s="151" t="s">
        <v>167</v>
      </c>
      <c r="M941" s="278">
        <v>44017</v>
      </c>
      <c r="N941" s="157">
        <f t="shared" si="171"/>
        <v>550</v>
      </c>
      <c r="O941" s="152">
        <v>27</v>
      </c>
      <c r="P941" s="108">
        <f t="shared" si="174"/>
        <v>1.4136986301369863</v>
      </c>
      <c r="R941" s="142">
        <f t="shared" si="173"/>
        <v>44011</v>
      </c>
      <c r="S941" s="149">
        <f>MAX(0,$S$14*O940*Parameter!$C$6*Parameter!$C$5*Parameter!$C$7*Parameter!$C$8*Parameter!$C$9*Parameter!$C$19*P940)</f>
        <v>45.237208432996816</v>
      </c>
      <c r="T941" s="150" t="s">
        <v>169</v>
      </c>
      <c r="V941" s="153"/>
      <c r="W941" s="107"/>
      <c r="X941" s="167"/>
    </row>
    <row r="942" spans="2:24">
      <c r="B942" s="164" t="s">
        <v>167</v>
      </c>
      <c r="C942" s="178">
        <v>43871</v>
      </c>
      <c r="D942" s="157">
        <f t="shared" si="168"/>
        <v>404</v>
      </c>
      <c r="E942" s="152">
        <v>41</v>
      </c>
      <c r="F942" s="108">
        <f t="shared" si="169"/>
        <v>1.106849315068493</v>
      </c>
      <c r="H942" s="142">
        <f t="shared" si="170"/>
        <v>43870</v>
      </c>
      <c r="I942" s="149">
        <f>MAX(0,$I$14*E941*Parameter!$C$6*Parameter!$C$5*Parameter!$C$7*Parameter!$C$8*Parameter!$C$9*Parameter!$C$19*F941)</f>
        <v>227.31581448324269</v>
      </c>
      <c r="J942" s="150" t="s">
        <v>187</v>
      </c>
      <c r="L942" s="151" t="s">
        <v>167</v>
      </c>
      <c r="M942" s="278">
        <v>44037</v>
      </c>
      <c r="N942" s="157">
        <f t="shared" si="171"/>
        <v>570</v>
      </c>
      <c r="O942" s="152">
        <v>1</v>
      </c>
      <c r="P942" s="108">
        <f t="shared" si="174"/>
        <v>1.4136986301369863</v>
      </c>
      <c r="R942" s="142">
        <f t="shared" si="173"/>
        <v>44017</v>
      </c>
      <c r="S942" s="149">
        <f>MAX(0,$S$14*O941*Parameter!$C$6*Parameter!$C$5*Parameter!$C$7*Parameter!$C$8*Parameter!$C$9*Parameter!$C$19*P941)</f>
        <v>23.045370333790832</v>
      </c>
      <c r="T942" s="150" t="s">
        <v>169</v>
      </c>
      <c r="V942" s="153"/>
      <c r="W942" s="107"/>
      <c r="X942" s="167"/>
    </row>
    <row r="943" spans="2:24">
      <c r="B943" s="164" t="s">
        <v>167</v>
      </c>
      <c r="C943" s="178">
        <v>43872</v>
      </c>
      <c r="D943" s="157">
        <f t="shared" si="168"/>
        <v>405</v>
      </c>
      <c r="E943" s="152">
        <v>125</v>
      </c>
      <c r="F943" s="108">
        <f t="shared" si="169"/>
        <v>1.1095890410958904</v>
      </c>
      <c r="H943" s="142">
        <f t="shared" si="170"/>
        <v>43871</v>
      </c>
      <c r="I943" s="149">
        <f>MAX(0,$I$14*E942*Parameter!$C$6*Parameter!$C$5*Parameter!$C$7*Parameter!$C$8*Parameter!$C$9*Parameter!$C$19*F942)</f>
        <v>27.399046383068562</v>
      </c>
      <c r="J943" s="150" t="s">
        <v>187</v>
      </c>
      <c r="L943" s="151" t="s">
        <v>290</v>
      </c>
      <c r="M943" s="278">
        <v>44045</v>
      </c>
      <c r="N943" s="157">
        <f t="shared" si="171"/>
        <v>578</v>
      </c>
      <c r="O943" s="152">
        <v>38</v>
      </c>
      <c r="P943" s="108">
        <f t="shared" si="174"/>
        <v>1.4136986301369863</v>
      </c>
      <c r="R943" s="142">
        <f t="shared" si="173"/>
        <v>44037</v>
      </c>
      <c r="S943" s="149">
        <f>MAX(0,$S$14*O942*Parameter!$C$6*Parameter!$C$5*Parameter!$C$7*Parameter!$C$8*Parameter!$C$9*Parameter!$C$19*P942)</f>
        <v>0.8535322345848454</v>
      </c>
      <c r="T943" s="150" t="s">
        <v>169</v>
      </c>
      <c r="V943" s="153"/>
      <c r="W943" s="107"/>
      <c r="X943" s="167"/>
    </row>
    <row r="944" spans="2:24">
      <c r="B944" s="164" t="s">
        <v>167</v>
      </c>
      <c r="C944" s="178">
        <v>43873</v>
      </c>
      <c r="D944" s="157">
        <f t="shared" si="168"/>
        <v>406</v>
      </c>
      <c r="E944" s="152">
        <v>172</v>
      </c>
      <c r="F944" s="108">
        <f t="shared" si="169"/>
        <v>1.1123287671232878</v>
      </c>
      <c r="H944" s="142">
        <f t="shared" si="170"/>
        <v>43872</v>
      </c>
      <c r="I944" s="149">
        <f>MAX(0,$I$14*E943*Parameter!$C$6*Parameter!$C$5*Parameter!$C$7*Parameter!$C$8*Parameter!$C$9*Parameter!$C$19*F943)</f>
        <v>83.740444526856194</v>
      </c>
      <c r="J944" s="150" t="s">
        <v>187</v>
      </c>
      <c r="L944" s="151" t="s">
        <v>167</v>
      </c>
      <c r="M944" s="278">
        <v>44076</v>
      </c>
      <c r="N944" s="157">
        <f t="shared" si="171"/>
        <v>609</v>
      </c>
      <c r="O944" s="152">
        <v>30</v>
      </c>
      <c r="P944" s="108">
        <f t="shared" si="174"/>
        <v>1.4136986301369863</v>
      </c>
      <c r="R944" s="142">
        <f t="shared" si="173"/>
        <v>44045</v>
      </c>
      <c r="S944" s="149">
        <f>MAX(0,$S$14*O943*Parameter!$C$6*Parameter!$C$5*Parameter!$C$7*Parameter!$C$8*Parameter!$C$9*Parameter!$C$19*P943)</f>
        <v>32.434224914224124</v>
      </c>
      <c r="T944" s="150" t="s">
        <v>169</v>
      </c>
      <c r="V944" s="153"/>
      <c r="W944" s="107"/>
      <c r="X944" s="167"/>
    </row>
    <row r="945" spans="2:24">
      <c r="B945" s="164" t="s">
        <v>167</v>
      </c>
      <c r="C945" s="178">
        <v>43874</v>
      </c>
      <c r="D945" s="157">
        <f t="shared" si="168"/>
        <v>407</v>
      </c>
      <c r="E945" s="152">
        <v>550</v>
      </c>
      <c r="F945" s="108">
        <f t="shared" si="169"/>
        <v>1.1150684931506849</v>
      </c>
      <c r="H945" s="142">
        <f t="shared" si="170"/>
        <v>43873</v>
      </c>
      <c r="I945" s="149">
        <f>MAX(0,$I$14*E944*Parameter!$C$6*Parameter!$C$5*Parameter!$C$7*Parameter!$C$8*Parameter!$C$9*Parameter!$C$19*F944)</f>
        <v>115.51136241381577</v>
      </c>
      <c r="J945" s="150" t="s">
        <v>187</v>
      </c>
      <c r="L945" s="151" t="s">
        <v>167</v>
      </c>
      <c r="M945" s="278">
        <v>44092</v>
      </c>
      <c r="N945" s="157">
        <f t="shared" si="171"/>
        <v>625</v>
      </c>
      <c r="O945" s="152">
        <v>20</v>
      </c>
      <c r="P945" s="108">
        <f t="shared" si="174"/>
        <v>1.4136986301369863</v>
      </c>
      <c r="R945" s="142">
        <f t="shared" si="173"/>
        <v>44076</v>
      </c>
      <c r="S945" s="149">
        <f>MAX(0,$S$14*O944*Parameter!$C$6*Parameter!$C$5*Parameter!$C$7*Parameter!$C$8*Parameter!$C$9*Parameter!$C$19*P944)</f>
        <v>25.605967037545362</v>
      </c>
      <c r="T945" s="150" t="s">
        <v>169</v>
      </c>
      <c r="V945" s="153"/>
      <c r="W945" s="107"/>
      <c r="X945" s="167"/>
    </row>
    <row r="946" spans="2:24">
      <c r="B946" s="164" t="s">
        <v>167</v>
      </c>
      <c r="C946" s="178">
        <v>43875</v>
      </c>
      <c r="D946" s="157">
        <f t="shared" si="168"/>
        <v>408</v>
      </c>
      <c r="E946" s="152">
        <v>154</v>
      </c>
      <c r="F946" s="108">
        <f t="shared" si="169"/>
        <v>1.1178082191780823</v>
      </c>
      <c r="H946" s="142">
        <f t="shared" si="170"/>
        <v>43874</v>
      </c>
      <c r="I946" s="149">
        <f>MAX(0,$I$14*E945*Parameter!$C$6*Parameter!$C$5*Parameter!$C$7*Parameter!$C$8*Parameter!$C$9*Parameter!$C$19*F945)</f>
        <v>370.27750137949158</v>
      </c>
      <c r="J946" s="150" t="s">
        <v>187</v>
      </c>
      <c r="L946" s="151" t="s">
        <v>290</v>
      </c>
      <c r="M946" s="278">
        <v>44106</v>
      </c>
      <c r="N946" s="157">
        <f t="shared" si="171"/>
        <v>639</v>
      </c>
      <c r="O946" s="152">
        <v>16</v>
      </c>
      <c r="P946" s="108">
        <f t="shared" si="174"/>
        <v>1.4136986301369863</v>
      </c>
      <c r="R946" s="142">
        <f t="shared" si="173"/>
        <v>44092</v>
      </c>
      <c r="S946" s="149">
        <f>MAX(0,$S$14*O945*Parameter!$C$6*Parameter!$C$5*Parameter!$C$7*Parameter!$C$8*Parameter!$C$9*Parameter!$C$19*P945)</f>
        <v>17.070644691696909</v>
      </c>
      <c r="T946" s="150" t="s">
        <v>169</v>
      </c>
      <c r="V946" s="153"/>
      <c r="W946" s="107"/>
      <c r="X946" s="167"/>
    </row>
    <row r="947" spans="2:24">
      <c r="B947" s="164" t="s">
        <v>167</v>
      </c>
      <c r="C947" s="178">
        <v>43876</v>
      </c>
      <c r="D947" s="157">
        <f t="shared" si="168"/>
        <v>409</v>
      </c>
      <c r="E947" s="152">
        <v>374</v>
      </c>
      <c r="F947" s="108">
        <f t="shared" si="169"/>
        <v>1.1205479452054794</v>
      </c>
      <c r="H947" s="142">
        <f t="shared" si="170"/>
        <v>43875</v>
      </c>
      <c r="I947" s="149">
        <f>MAX(0,$I$14*E946*Parameter!$C$6*Parameter!$C$5*Parameter!$C$7*Parameter!$C$8*Parameter!$C$9*Parameter!$C$19*F946)</f>
        <v>103.93243675084305</v>
      </c>
      <c r="J947" s="150" t="s">
        <v>187</v>
      </c>
      <c r="L947" s="151" t="s">
        <v>167</v>
      </c>
      <c r="M947" s="278">
        <v>44107</v>
      </c>
      <c r="N947" s="157">
        <f t="shared" si="171"/>
        <v>640</v>
      </c>
      <c r="O947" s="152">
        <v>50</v>
      </c>
      <c r="P947" s="108">
        <f t="shared" si="174"/>
        <v>1.4136986301369863</v>
      </c>
      <c r="R947" s="142">
        <f t="shared" si="173"/>
        <v>44106</v>
      </c>
      <c r="S947" s="149">
        <f>MAX(0,$S$14*O946*Parameter!$C$6*Parameter!$C$5*Parameter!$C$7*Parameter!$C$8*Parameter!$C$9*Parameter!$C$19*P946)</f>
        <v>13.656515753357526</v>
      </c>
      <c r="T947" s="150" t="s">
        <v>169</v>
      </c>
      <c r="V947" s="153"/>
      <c r="W947" s="107"/>
      <c r="X947" s="167"/>
    </row>
    <row r="948" spans="2:24">
      <c r="B948" s="164" t="s">
        <v>167</v>
      </c>
      <c r="C948" s="178">
        <v>43877</v>
      </c>
      <c r="D948" s="157">
        <f t="shared" si="168"/>
        <v>410</v>
      </c>
      <c r="E948" s="152">
        <v>253</v>
      </c>
      <c r="F948" s="108">
        <f t="shared" si="169"/>
        <v>1.1232876712328768</v>
      </c>
      <c r="H948" s="142">
        <f t="shared" si="170"/>
        <v>43876</v>
      </c>
      <c r="I948" s="149">
        <f>MAX(0,$I$14*E947*Parameter!$C$6*Parameter!$C$5*Parameter!$C$7*Parameter!$C$8*Parameter!$C$9*Parameter!$C$19*F947)</f>
        <v>253.02599185175481</v>
      </c>
      <c r="J948" s="150" t="s">
        <v>187</v>
      </c>
      <c r="L948" s="151" t="s">
        <v>167</v>
      </c>
      <c r="M948" s="278">
        <v>44108</v>
      </c>
      <c r="N948" s="157">
        <f t="shared" si="171"/>
        <v>641</v>
      </c>
      <c r="O948" s="152">
        <v>82</v>
      </c>
      <c r="P948" s="108">
        <f t="shared" si="174"/>
        <v>1.4136986301369863</v>
      </c>
      <c r="R948" s="142">
        <f t="shared" si="173"/>
        <v>44107</v>
      </c>
      <c r="S948" s="149">
        <f>MAX(0,$S$14*O947*Parameter!$C$6*Parameter!$C$5*Parameter!$C$7*Parameter!$C$8*Parameter!$C$9*Parameter!$C$19*P947)</f>
        <v>42.676611729242261</v>
      </c>
      <c r="T948" s="150" t="s">
        <v>169</v>
      </c>
      <c r="V948" s="153"/>
      <c r="W948" s="107"/>
      <c r="X948" s="167"/>
    </row>
    <row r="949" spans="2:24">
      <c r="B949" s="164" t="s">
        <v>167</v>
      </c>
      <c r="C949" s="178">
        <v>43878</v>
      </c>
      <c r="D949" s="157">
        <f t="shared" si="168"/>
        <v>411</v>
      </c>
      <c r="E949" s="152">
        <v>47</v>
      </c>
      <c r="F949" s="108">
        <f t="shared" si="169"/>
        <v>1.1260273972602739</v>
      </c>
      <c r="H949" s="142">
        <f t="shared" si="170"/>
        <v>43877</v>
      </c>
      <c r="I949" s="149">
        <f>MAX(0,$I$14*E948*Parameter!$C$6*Parameter!$C$5*Parameter!$C$7*Parameter!$C$8*Parameter!$C$9*Parameter!$C$19*F948)</f>
        <v>171.58313700287988</v>
      </c>
      <c r="J949" s="150" t="s">
        <v>187</v>
      </c>
      <c r="L949" s="151" t="s">
        <v>290</v>
      </c>
      <c r="M949" s="278">
        <v>44109</v>
      </c>
      <c r="N949" s="157">
        <f t="shared" si="171"/>
        <v>642</v>
      </c>
      <c r="O949" s="152">
        <v>26</v>
      </c>
      <c r="P949" s="108">
        <f t="shared" si="174"/>
        <v>1.4136986301369863</v>
      </c>
      <c r="R949" s="142">
        <f t="shared" si="173"/>
        <v>44108</v>
      </c>
      <c r="S949" s="149">
        <f>MAX(0,$S$14*O948*Parameter!$C$6*Parameter!$C$5*Parameter!$C$7*Parameter!$C$8*Parameter!$C$9*Parameter!$C$19*P948)</f>
        <v>69.989643235957317</v>
      </c>
      <c r="T949" s="150" t="s">
        <v>169</v>
      </c>
      <c r="V949" s="153"/>
      <c r="W949" s="107"/>
      <c r="X949" s="167"/>
    </row>
    <row r="950" spans="2:24">
      <c r="B950" s="164" t="s">
        <v>167</v>
      </c>
      <c r="C950" s="178">
        <v>43879</v>
      </c>
      <c r="D950" s="157">
        <f t="shared" si="168"/>
        <v>412</v>
      </c>
      <c r="E950" s="152">
        <v>210</v>
      </c>
      <c r="F950" s="108">
        <f t="shared" si="169"/>
        <v>1.1287671232876713</v>
      </c>
      <c r="H950" s="142">
        <f t="shared" si="170"/>
        <v>43878</v>
      </c>
      <c r="I950" s="149">
        <f>MAX(0,$I$14*E949*Parameter!$C$6*Parameter!$C$5*Parameter!$C$7*Parameter!$C$8*Parameter!$C$9*Parameter!$C$19*F949)</f>
        <v>31.952872433091972</v>
      </c>
      <c r="J950" s="150" t="s">
        <v>187</v>
      </c>
      <c r="L950" s="151" t="s">
        <v>167</v>
      </c>
      <c r="M950" s="278">
        <v>44110</v>
      </c>
      <c r="N950" s="157">
        <f t="shared" si="171"/>
        <v>643</v>
      </c>
      <c r="O950" s="152">
        <v>34</v>
      </c>
      <c r="P950" s="108">
        <f t="shared" si="174"/>
        <v>1.4136986301369863</v>
      </c>
      <c r="R950" s="142">
        <f t="shared" si="173"/>
        <v>44109</v>
      </c>
      <c r="S950" s="149">
        <f>MAX(0,$S$14*O949*Parameter!$C$6*Parameter!$C$5*Parameter!$C$7*Parameter!$C$8*Parameter!$C$9*Parameter!$C$19*P949)</f>
        <v>22.191838099205981</v>
      </c>
      <c r="T950" s="150" t="s">
        <v>169</v>
      </c>
      <c r="V950" s="153"/>
      <c r="W950" s="107"/>
      <c r="X950" s="167"/>
    </row>
    <row r="951" spans="2:24">
      <c r="B951" s="164" t="s">
        <v>167</v>
      </c>
      <c r="C951" s="178">
        <v>43880</v>
      </c>
      <c r="D951" s="157">
        <f t="shared" si="168"/>
        <v>413</v>
      </c>
      <c r="E951" s="152">
        <v>193</v>
      </c>
      <c r="F951" s="108">
        <f t="shared" si="169"/>
        <v>1.1315068493150684</v>
      </c>
      <c r="H951" s="142">
        <f t="shared" si="170"/>
        <v>43879</v>
      </c>
      <c r="I951" s="149">
        <f>MAX(0,$I$14*E950*Parameter!$C$6*Parameter!$C$5*Parameter!$C$7*Parameter!$C$8*Parameter!$C$9*Parameter!$C$19*F950)</f>
        <v>143.1155211943427</v>
      </c>
      <c r="J951" s="150" t="s">
        <v>187</v>
      </c>
      <c r="L951" s="151" t="s">
        <v>167</v>
      </c>
      <c r="M951" s="278">
        <v>44111</v>
      </c>
      <c r="N951" s="157">
        <f t="shared" si="171"/>
        <v>644</v>
      </c>
      <c r="O951" s="152">
        <v>156</v>
      </c>
      <c r="P951" s="108">
        <f t="shared" si="174"/>
        <v>1.4136986301369863</v>
      </c>
      <c r="R951" s="142">
        <f t="shared" si="173"/>
        <v>44110</v>
      </c>
      <c r="S951" s="149">
        <f>MAX(0,$S$14*O950*Parameter!$C$6*Parameter!$C$5*Parameter!$C$7*Parameter!$C$8*Parameter!$C$9*Parameter!$C$19*P950)</f>
        <v>29.020095975884736</v>
      </c>
      <c r="T951" s="150" t="s">
        <v>169</v>
      </c>
      <c r="V951" s="153"/>
      <c r="W951" s="107"/>
      <c r="X951" s="167"/>
    </row>
    <row r="952" spans="2:24">
      <c r="B952" s="164" t="s">
        <v>167</v>
      </c>
      <c r="C952" s="178">
        <v>43881</v>
      </c>
      <c r="D952" s="157">
        <f t="shared" si="168"/>
        <v>414</v>
      </c>
      <c r="E952" s="152">
        <v>91</v>
      </c>
      <c r="F952" s="108">
        <f t="shared" si="169"/>
        <v>1.1342465753424658</v>
      </c>
      <c r="H952" s="142">
        <f t="shared" si="170"/>
        <v>43880</v>
      </c>
      <c r="I952" s="149">
        <f>MAX(0,$I$14*E951*Parameter!$C$6*Parameter!$C$5*Parameter!$C$7*Parameter!$C$8*Parameter!$C$9*Parameter!$C$19*F951)</f>
        <v>131.84922652427025</v>
      </c>
      <c r="J952" s="150" t="s">
        <v>187</v>
      </c>
      <c r="L952" s="151" t="s">
        <v>290</v>
      </c>
      <c r="M952" s="278">
        <v>44113</v>
      </c>
      <c r="N952" s="157">
        <f t="shared" si="171"/>
        <v>646</v>
      </c>
      <c r="O952" s="152">
        <v>21</v>
      </c>
      <c r="P952" s="108">
        <f t="shared" si="174"/>
        <v>1.4136986301369863</v>
      </c>
      <c r="R952" s="142">
        <f t="shared" si="173"/>
        <v>44111</v>
      </c>
      <c r="S952" s="149">
        <f>MAX(0,$S$14*O951*Parameter!$C$6*Parameter!$C$5*Parameter!$C$7*Parameter!$C$8*Parameter!$C$9*Parameter!$C$19*P951)</f>
        <v>133.15102859523591</v>
      </c>
      <c r="T952" s="150" t="s">
        <v>169</v>
      </c>
      <c r="V952" s="153"/>
      <c r="W952" s="107"/>
      <c r="X952" s="167"/>
    </row>
    <row r="953" spans="2:24">
      <c r="B953" s="164" t="s">
        <v>167</v>
      </c>
      <c r="C953" s="178">
        <v>43882</v>
      </c>
      <c r="D953" s="157">
        <f t="shared" si="168"/>
        <v>415</v>
      </c>
      <c r="E953" s="152">
        <v>211</v>
      </c>
      <c r="F953" s="108">
        <f t="shared" si="169"/>
        <v>1.1369863013698631</v>
      </c>
      <c r="H953" s="142">
        <f t="shared" si="170"/>
        <v>43881</v>
      </c>
      <c r="I953" s="149">
        <f>MAX(0,$I$14*E952*Parameter!$C$6*Parameter!$C$5*Parameter!$C$7*Parameter!$C$8*Parameter!$C$9*Parameter!$C$19*F952)</f>
        <v>62.31777791811912</v>
      </c>
      <c r="J953" s="150" t="s">
        <v>187</v>
      </c>
      <c r="L953" s="151" t="s">
        <v>167</v>
      </c>
      <c r="M953" s="278">
        <v>44115</v>
      </c>
      <c r="N953" s="157">
        <f t="shared" si="171"/>
        <v>648</v>
      </c>
      <c r="O953" s="152">
        <v>24</v>
      </c>
      <c r="P953" s="108">
        <f t="shared" si="174"/>
        <v>1.4136986301369863</v>
      </c>
      <c r="R953" s="142">
        <f t="shared" si="173"/>
        <v>44113</v>
      </c>
      <c r="S953" s="149">
        <f>MAX(0,$S$14*O952*Parameter!$C$6*Parameter!$C$5*Parameter!$C$7*Parameter!$C$8*Parameter!$C$9*Parameter!$C$19*P952)</f>
        <v>17.924176926281756</v>
      </c>
      <c r="T953" s="150" t="s">
        <v>169</v>
      </c>
      <c r="V953" s="153"/>
      <c r="W953" s="107"/>
      <c r="X953" s="167"/>
    </row>
    <row r="954" spans="2:24">
      <c r="B954" s="164" t="s">
        <v>167</v>
      </c>
      <c r="C954" s="178">
        <v>43883</v>
      </c>
      <c r="D954" s="157">
        <f t="shared" ref="D954:D962" si="175">(C954+(365*2))-$C$3</f>
        <v>416</v>
      </c>
      <c r="E954" s="152">
        <v>100</v>
      </c>
      <c r="F954" s="108">
        <f t="shared" si="169"/>
        <v>1.1397260273972603</v>
      </c>
      <c r="H954" s="142">
        <f t="shared" ref="H954:H961" si="176">C953</f>
        <v>43882</v>
      </c>
      <c r="I954" s="149">
        <f>MAX(0,$I$14*E953*Parameter!$C$6*Parameter!$C$5*Parameter!$C$7*Parameter!$C$8*Parameter!$C$9*Parameter!$C$19*F953)</f>
        <v>144.84408938260077</v>
      </c>
      <c r="J954" s="150" t="s">
        <v>187</v>
      </c>
      <c r="L954" s="285" t="s">
        <v>176</v>
      </c>
      <c r="M954" s="285"/>
      <c r="N954" s="285"/>
      <c r="O954" s="286">
        <f>SUM(O934:O953)</f>
        <v>666</v>
      </c>
      <c r="P954" s="287"/>
      <c r="Q954" s="11"/>
      <c r="R954" s="142">
        <f t="shared" si="173"/>
        <v>44115</v>
      </c>
      <c r="S954" s="149">
        <f>MAX(0,$S$14*O953*Parameter!$C$6*Parameter!$C$5*Parameter!$C$7*Parameter!$C$8*Parameter!$C$9*Parameter!$C$19*P953)</f>
        <v>20.48477363003629</v>
      </c>
      <c r="T954" s="150" t="s">
        <v>169</v>
      </c>
      <c r="V954" s="153"/>
      <c r="W954" s="107"/>
      <c r="X954" s="167"/>
    </row>
    <row r="955" spans="2:24">
      <c r="B955" s="164" t="s">
        <v>167</v>
      </c>
      <c r="C955" s="178">
        <v>43884</v>
      </c>
      <c r="D955" s="157">
        <f t="shared" si="175"/>
        <v>417</v>
      </c>
      <c r="E955" s="152">
        <v>76</v>
      </c>
      <c r="F955" s="108">
        <f t="shared" si="169"/>
        <v>1.1424657534246576</v>
      </c>
      <c r="H955" s="142">
        <f t="shared" si="176"/>
        <v>43883</v>
      </c>
      <c r="I955" s="149">
        <f>MAX(0,$I$14*E954*Parameter!$C$6*Parameter!$C$5*Parameter!$C$7*Parameter!$C$8*Parameter!$C$9*Parameter!$C$19*F954)</f>
        <v>68.811901082809229</v>
      </c>
      <c r="J955" s="150" t="s">
        <v>187</v>
      </c>
      <c r="L955" s="285"/>
      <c r="M955" s="285"/>
      <c r="N955" s="285"/>
      <c r="O955" s="286"/>
      <c r="P955" s="287"/>
      <c r="R955" s="144" t="s">
        <v>177</v>
      </c>
      <c r="S955" s="238">
        <f>SUM(S935:S954)</f>
        <v>563.87879259663293</v>
      </c>
      <c r="T955" s="150" t="s">
        <v>169</v>
      </c>
      <c r="V955" s="153"/>
      <c r="W955" s="107"/>
      <c r="X955" s="167"/>
    </row>
    <row r="956" spans="2:24">
      <c r="B956" s="164" t="s">
        <v>167</v>
      </c>
      <c r="C956" s="178">
        <v>43885</v>
      </c>
      <c r="D956" s="157">
        <f t="shared" si="175"/>
        <v>418</v>
      </c>
      <c r="E956" s="152">
        <v>75</v>
      </c>
      <c r="F956" s="108">
        <f t="shared" si="169"/>
        <v>1.1452054794520548</v>
      </c>
      <c r="H956" s="142">
        <f t="shared" si="176"/>
        <v>43884</v>
      </c>
      <c r="I956" s="149">
        <f>MAX(0,$I$14*E955*Parameter!$C$6*Parameter!$C$5*Parameter!$C$7*Parameter!$C$8*Parameter!$C$9*Parameter!$C$19*F955)</f>
        <v>52.422758872990158</v>
      </c>
      <c r="J956" s="150" t="s">
        <v>187</v>
      </c>
      <c r="V956" s="153"/>
      <c r="W956" s="107"/>
      <c r="X956" s="167"/>
    </row>
    <row r="957" spans="2:24">
      <c r="B957" s="164" t="s">
        <v>167</v>
      </c>
      <c r="C957" s="178">
        <v>43886</v>
      </c>
      <c r="D957" s="157">
        <f t="shared" si="175"/>
        <v>419</v>
      </c>
      <c r="E957" s="152">
        <v>995</v>
      </c>
      <c r="F957" s="108">
        <f t="shared" si="169"/>
        <v>1.1479452054794521</v>
      </c>
      <c r="H957" s="142">
        <f t="shared" si="176"/>
        <v>43885</v>
      </c>
      <c r="I957" s="149">
        <f>MAX(0,$I$14*E956*Parameter!$C$6*Parameter!$C$5*Parameter!$C$7*Parameter!$C$8*Parameter!$C$9*Parameter!$C$19*F956)</f>
        <v>51.857045647742069</v>
      </c>
      <c r="J957" s="150" t="s">
        <v>187</v>
      </c>
      <c r="V957" s="153"/>
      <c r="W957" s="107"/>
      <c r="X957" s="167"/>
    </row>
    <row r="958" spans="2:24">
      <c r="B958" s="164" t="s">
        <v>167</v>
      </c>
      <c r="C958" s="178">
        <v>43887</v>
      </c>
      <c r="D958" s="157">
        <f t="shared" si="175"/>
        <v>420</v>
      </c>
      <c r="E958" s="152">
        <v>252</v>
      </c>
      <c r="F958" s="108">
        <f t="shared" si="169"/>
        <v>1.1506849315068493</v>
      </c>
      <c r="H958" s="142">
        <f t="shared" si="176"/>
        <v>43886</v>
      </c>
      <c r="I958" s="149">
        <f>MAX(0,$I$14*E957*Parameter!$C$6*Parameter!$C$5*Parameter!$C$7*Parameter!$C$8*Parameter!$C$9*Parameter!$C$19*F957)</f>
        <v>689.61600050309119</v>
      </c>
      <c r="J958" s="150" t="s">
        <v>187</v>
      </c>
      <c r="V958" s="153"/>
      <c r="W958" s="107"/>
      <c r="X958" s="167"/>
    </row>
    <row r="959" spans="2:24">
      <c r="B959" s="164" t="s">
        <v>167</v>
      </c>
      <c r="C959" s="178">
        <v>43888</v>
      </c>
      <c r="D959" s="157">
        <f t="shared" si="175"/>
        <v>421</v>
      </c>
      <c r="E959" s="152">
        <v>612</v>
      </c>
      <c r="F959" s="108">
        <f t="shared" si="169"/>
        <v>1.1534246575342466</v>
      </c>
      <c r="H959" s="142">
        <f t="shared" si="176"/>
        <v>43887</v>
      </c>
      <c r="I959" s="149">
        <f>MAX(0,$I$14*E958*Parameter!$C$6*Parameter!$C$5*Parameter!$C$7*Parameter!$C$8*Parameter!$C$9*Parameter!$C$19*F958)</f>
        <v>175.07335602414736</v>
      </c>
      <c r="J959" s="150" t="s">
        <v>187</v>
      </c>
      <c r="V959" s="153"/>
      <c r="W959" s="107"/>
      <c r="X959" s="167"/>
    </row>
    <row r="960" spans="2:24">
      <c r="B960" s="164" t="s">
        <v>167</v>
      </c>
      <c r="C960" s="178">
        <v>43889</v>
      </c>
      <c r="D960" s="157">
        <f t="shared" si="175"/>
        <v>422</v>
      </c>
      <c r="E960" s="152">
        <v>83</v>
      </c>
      <c r="F960" s="108">
        <f t="shared" si="169"/>
        <v>1.1561643835616437</v>
      </c>
      <c r="H960" s="142">
        <f t="shared" si="176"/>
        <v>43888</v>
      </c>
      <c r="I960" s="149">
        <f>MAX(0,$I$14*E959*Parameter!$C$6*Parameter!$C$5*Parameter!$C$7*Parameter!$C$8*Parameter!$C$9*Parameter!$C$19*F959)</f>
        <v>426.19047927374925</v>
      </c>
      <c r="J960" s="150" t="s">
        <v>187</v>
      </c>
      <c r="V960" s="153"/>
      <c r="W960" s="107"/>
      <c r="X960" s="167"/>
    </row>
    <row r="961" spans="2:24">
      <c r="B961" s="164" t="s">
        <v>167</v>
      </c>
      <c r="C961" s="178">
        <v>43890</v>
      </c>
      <c r="D961" s="157">
        <f t="shared" si="175"/>
        <v>423</v>
      </c>
      <c r="E961" s="152">
        <v>630</v>
      </c>
      <c r="F961" s="108">
        <f t="shared" si="169"/>
        <v>1.1589041095890411</v>
      </c>
      <c r="H961" s="142">
        <f t="shared" si="176"/>
        <v>43889</v>
      </c>
      <c r="I961" s="149">
        <f>MAX(0,$I$14*E960*Parameter!$C$6*Parameter!$C$5*Parameter!$C$7*Parameter!$C$8*Parameter!$C$9*Parameter!$C$19*F960)</f>
        <v>57.937635753040297</v>
      </c>
      <c r="J961" s="150" t="s">
        <v>187</v>
      </c>
      <c r="V961" s="153"/>
      <c r="W961" s="107"/>
      <c r="X961" s="167"/>
    </row>
    <row r="962" spans="2:24">
      <c r="B962" s="164" t="s">
        <v>167</v>
      </c>
      <c r="C962" s="178">
        <v>43891</v>
      </c>
      <c r="D962" s="157">
        <f t="shared" si="175"/>
        <v>424</v>
      </c>
      <c r="E962" s="152">
        <v>590</v>
      </c>
      <c r="F962" s="108">
        <f t="shared" si="169"/>
        <v>1.1616438356164382</v>
      </c>
      <c r="H962" s="142">
        <f t="shared" ref="H962:H963" si="177">C961</f>
        <v>43890</v>
      </c>
      <c r="I962" s="149">
        <f>MAX(0,$I$14*E961*Parameter!$C$6*Parameter!$C$5*Parameter!$C$7*Parameter!$C$8*Parameter!$C$9*Parameter!$C$19*F961)</f>
        <v>440.80969998937104</v>
      </c>
      <c r="J962" s="150" t="s">
        <v>187</v>
      </c>
      <c r="V962" s="153"/>
      <c r="W962" s="107"/>
      <c r="X962" s="167"/>
    </row>
    <row r="963" spans="2:24">
      <c r="B963" s="301" t="s">
        <v>176</v>
      </c>
      <c r="C963" s="294"/>
      <c r="D963" s="295"/>
      <c r="E963" s="299">
        <f>SUM(E934:E962)</f>
        <v>17334</v>
      </c>
      <c r="F963" s="291"/>
      <c r="H963" s="142">
        <f t="shared" si="177"/>
        <v>43891</v>
      </c>
      <c r="I963" s="149">
        <f>MAX(0,$I$14*E962*Parameter!$C$6*Parameter!$C$5*Parameter!$C$7*Parameter!$C$8*Parameter!$C$9*Parameter!$C$19*F962)</f>
        <v>413.79772054989326</v>
      </c>
      <c r="J963" s="150" t="s">
        <v>187</v>
      </c>
      <c r="X963" s="160"/>
    </row>
    <row r="964" spans="2:24" ht="15.75" thickBot="1">
      <c r="B964" s="302"/>
      <c r="C964" s="303"/>
      <c r="D964" s="304"/>
      <c r="E964" s="305"/>
      <c r="F964" s="306"/>
      <c r="G964" s="168"/>
      <c r="H964" s="169" t="s">
        <v>177</v>
      </c>
      <c r="I964" s="170">
        <f>SUM(I935:I963)</f>
        <v>11596.568637418604</v>
      </c>
      <c r="J964" s="171" t="s">
        <v>169</v>
      </c>
      <c r="K964" s="172"/>
      <c r="L964" s="172"/>
      <c r="M964" s="172"/>
      <c r="N964" s="172"/>
      <c r="O964" s="172"/>
      <c r="P964" s="172"/>
      <c r="Q964" s="172"/>
      <c r="R964" s="172"/>
      <c r="S964" s="172"/>
      <c r="T964" s="172"/>
      <c r="U964" s="172"/>
      <c r="V964" s="172"/>
      <c r="W964" s="172"/>
      <c r="X964" s="173"/>
    </row>
    <row r="965" spans="2:24" ht="15.75" thickBot="1"/>
    <row r="966" spans="2:24" ht="24" thickBot="1">
      <c r="B966" s="174" t="s">
        <v>69</v>
      </c>
      <c r="C966" s="158" t="s">
        <v>146</v>
      </c>
      <c r="D966" s="175">
        <f>I968+S968</f>
        <v>12412</v>
      </c>
      <c r="E966" s="176" t="s">
        <v>147</v>
      </c>
      <c r="F966" s="158" t="str">
        <f>X975</f>
        <v>Less than expected</v>
      </c>
      <c r="G966" s="177"/>
      <c r="H966" s="177"/>
      <c r="I966" s="175">
        <f>E1000+O1011</f>
        <v>18000</v>
      </c>
      <c r="J966" s="177" t="s">
        <v>148</v>
      </c>
      <c r="K966" s="177"/>
      <c r="L966" s="177"/>
      <c r="M966" s="186">
        <v>0</v>
      </c>
      <c r="N966" s="177" t="s">
        <v>149</v>
      </c>
      <c r="O966" s="177"/>
      <c r="P966" s="177"/>
      <c r="Q966" s="177"/>
      <c r="R966" s="177"/>
      <c r="S966" s="175">
        <f>I966-M966</f>
        <v>18000</v>
      </c>
      <c r="T966" s="177" t="s">
        <v>150</v>
      </c>
      <c r="U966" s="177"/>
      <c r="V966" s="177"/>
      <c r="W966" s="242">
        <f>S966*'MR Reference'!$C$79</f>
        <v>16560</v>
      </c>
      <c r="X966" s="241" t="s">
        <v>151</v>
      </c>
    </row>
    <row r="967" spans="2:24" ht="19.5" thickBot="1">
      <c r="B967" s="159"/>
      <c r="C967" s="14"/>
      <c r="D967" s="14"/>
      <c r="E967" s="15"/>
      <c r="F967" s="16"/>
      <c r="G967" s="14"/>
      <c r="X967" s="160"/>
    </row>
    <row r="968" spans="2:24" ht="24" thickBot="1">
      <c r="B968" s="67" t="s">
        <v>299</v>
      </c>
      <c r="C968" s="237" t="s">
        <v>153</v>
      </c>
      <c r="D968" s="69"/>
      <c r="E968" s="70"/>
      <c r="F968" s="68"/>
      <c r="G968" s="71"/>
      <c r="H968" s="68" t="s">
        <v>146</v>
      </c>
      <c r="I968" s="141">
        <f>ROUNDDOWN(I1001,0)</f>
        <v>9510</v>
      </c>
      <c r="J968" s="72" t="s">
        <v>147</v>
      </c>
      <c r="L968" s="67" t="s">
        <v>300</v>
      </c>
      <c r="M968" s="237" t="s">
        <v>155</v>
      </c>
      <c r="N968" s="69"/>
      <c r="O968" s="70"/>
      <c r="P968" s="239"/>
      <c r="Q968" s="71"/>
      <c r="R968" s="68" t="s">
        <v>146</v>
      </c>
      <c r="S968" s="141">
        <f>ROUNDDOWN(S1012,0)</f>
        <v>2902</v>
      </c>
      <c r="T968" s="72" t="s">
        <v>147</v>
      </c>
      <c r="V968" s="288" t="s">
        <v>156</v>
      </c>
      <c r="W968" s="289"/>
      <c r="X968" s="290"/>
    </row>
    <row r="969" spans="2:24" ht="18.75">
      <c r="B969" s="159"/>
      <c r="C969" s="14"/>
      <c r="D969" s="14"/>
      <c r="E969" s="15"/>
      <c r="F969" s="16"/>
      <c r="G969" s="14"/>
      <c r="L969" s="11"/>
      <c r="M969" s="14"/>
      <c r="N969" s="14"/>
      <c r="O969" s="15"/>
      <c r="P969" s="16"/>
      <c r="Q969" s="14"/>
      <c r="X969" s="160"/>
    </row>
    <row r="970" spans="2:24" ht="18.75">
      <c r="B970" s="161" t="s">
        <v>157</v>
      </c>
      <c r="C970" s="14"/>
      <c r="D970" s="14"/>
      <c r="E970" s="15"/>
      <c r="F970" s="16"/>
      <c r="G970" s="14"/>
      <c r="H970" s="17" t="s">
        <v>158</v>
      </c>
      <c r="L970" s="17" t="s">
        <v>283</v>
      </c>
      <c r="M970" s="14"/>
      <c r="N970" s="14"/>
      <c r="O970" s="15"/>
      <c r="P970" s="16"/>
      <c r="Q970" s="14"/>
      <c r="R970" s="17" t="s">
        <v>158</v>
      </c>
      <c r="V970" s="17" t="s">
        <v>156</v>
      </c>
      <c r="X970" s="160"/>
    </row>
    <row r="971" spans="2:24" ht="23.25">
      <c r="B971" s="143" t="s">
        <v>301</v>
      </c>
      <c r="C971" s="146"/>
      <c r="D971" s="144" t="s">
        <v>160</v>
      </c>
      <c r="E971" s="147" t="s">
        <v>267</v>
      </c>
      <c r="F971" s="144" t="s">
        <v>162</v>
      </c>
      <c r="G971" s="18"/>
      <c r="H971" s="145" t="s">
        <v>299</v>
      </c>
      <c r="I971" s="144" t="s">
        <v>163</v>
      </c>
      <c r="J971" s="148" t="s">
        <v>164</v>
      </c>
      <c r="L971" s="143" t="s">
        <v>302</v>
      </c>
      <c r="M971" s="146"/>
      <c r="N971" s="144" t="s">
        <v>160</v>
      </c>
      <c r="O971" s="147" t="s">
        <v>161</v>
      </c>
      <c r="P971" s="144" t="s">
        <v>162</v>
      </c>
      <c r="Q971" s="18"/>
      <c r="R971" s="145" t="s">
        <v>300</v>
      </c>
      <c r="S971" s="144" t="s">
        <v>163</v>
      </c>
      <c r="T971" s="148" t="s">
        <v>164</v>
      </c>
      <c r="V971" s="143" t="s">
        <v>69</v>
      </c>
      <c r="W971" s="148" t="s">
        <v>166</v>
      </c>
      <c r="X971" s="163" t="s">
        <v>164</v>
      </c>
    </row>
    <row r="972" spans="2:24">
      <c r="B972" s="151" t="s">
        <v>167</v>
      </c>
      <c r="C972" s="178">
        <v>43860</v>
      </c>
      <c r="D972" s="157">
        <f t="shared" ref="D972" si="178">(C972+(365*2))-$C$3</f>
        <v>393</v>
      </c>
      <c r="E972" s="152">
        <v>40</v>
      </c>
      <c r="F972" s="108">
        <f t="shared" ref="F972:F999" si="179">MIN($C$5/365, (D972/365))</f>
        <v>1.0767123287671232</v>
      </c>
      <c r="H972" s="144" t="s">
        <v>168</v>
      </c>
      <c r="I972" s="147">
        <f>Parameter!$C$18*(Parameter!$C$17/Parameter!$C$4-1)</f>
        <v>1.9310126823253633</v>
      </c>
      <c r="J972" s="144" t="s">
        <v>169</v>
      </c>
      <c r="L972" s="151" t="s">
        <v>290</v>
      </c>
      <c r="M972" s="277">
        <v>43892</v>
      </c>
      <c r="N972" s="157">
        <f t="shared" ref="N972" si="180">(M972+(365*2))-$C$3</f>
        <v>425</v>
      </c>
      <c r="O972" s="152">
        <v>57</v>
      </c>
      <c r="P972" s="108">
        <f t="shared" ref="P972" si="181">MIN($C$5/365, (N972/365))</f>
        <v>1.1643835616438356</v>
      </c>
      <c r="Q972" s="11"/>
      <c r="R972" s="144" t="s">
        <v>168</v>
      </c>
      <c r="S972" s="147">
        <f>Parameter!$C$18*(Parameter!$C$17/Parameter!$C$4-1)</f>
        <v>1.9310126823253633</v>
      </c>
      <c r="T972" s="144" t="s">
        <v>169</v>
      </c>
      <c r="V972" s="151" t="s">
        <v>170</v>
      </c>
      <c r="W972" s="152">
        <v>44394</v>
      </c>
      <c r="X972" s="165" t="s">
        <v>171</v>
      </c>
    </row>
    <row r="973" spans="2:24">
      <c r="B973" s="151" t="s">
        <v>167</v>
      </c>
      <c r="C973" s="178">
        <v>43863</v>
      </c>
      <c r="D973" s="157">
        <f t="shared" ref="D973:D999" si="182">(C973+(365*2))-$C$3</f>
        <v>396</v>
      </c>
      <c r="E973" s="152">
        <v>3021</v>
      </c>
      <c r="F973" s="108">
        <f t="shared" si="179"/>
        <v>1.0849315068493151</v>
      </c>
      <c r="H973" s="142">
        <f t="shared" ref="H973" si="183">C972</f>
        <v>43860</v>
      </c>
      <c r="I973" s="149">
        <f>MAX(0,$I$14*E972*Parameter!$C$6*Parameter!$C$5*Parameter!$C$7*Parameter!$C$8*Parameter!$C$9*Parameter!$C$19*F972)</f>
        <v>26.00295877456157</v>
      </c>
      <c r="J973" s="150" t="s">
        <v>187</v>
      </c>
      <c r="L973" s="151" t="s">
        <v>290</v>
      </c>
      <c r="M973" s="178">
        <v>43893</v>
      </c>
      <c r="N973" s="157">
        <f>(M973+(365*2))-$C$3</f>
        <v>426</v>
      </c>
      <c r="O973" s="152">
        <v>295</v>
      </c>
      <c r="P973" s="108">
        <f>MIN($C$5/365, (N973/365))</f>
        <v>1.167123287671233</v>
      </c>
      <c r="Q973" s="11"/>
      <c r="R973" s="142">
        <f>M972</f>
        <v>43892</v>
      </c>
      <c r="S973" s="149">
        <f>MAX(0,$S$14*O972*Parameter!$C$6*Parameter!$C$5*Parameter!$C$7*Parameter!$C$8*Parameter!$C$9*Parameter!$C$19*P972)</f>
        <v>40.071353455073421</v>
      </c>
      <c r="T973" s="150" t="s">
        <v>169</v>
      </c>
      <c r="V973" s="151" t="s">
        <v>172</v>
      </c>
      <c r="W973" s="152">
        <f>(W972/365)*$C$5</f>
        <v>62759.736986301366</v>
      </c>
      <c r="X973" s="165" t="s">
        <v>173</v>
      </c>
    </row>
    <row r="974" spans="2:24">
      <c r="B974" s="151" t="s">
        <v>167</v>
      </c>
      <c r="C974" s="178">
        <v>43864</v>
      </c>
      <c r="D974" s="157">
        <f t="shared" si="182"/>
        <v>397</v>
      </c>
      <c r="E974" s="152">
        <v>321</v>
      </c>
      <c r="F974" s="108">
        <f t="shared" si="179"/>
        <v>1.0876712328767124</v>
      </c>
      <c r="H974" s="142">
        <f t="shared" ref="H974:H1000" si="184">C973</f>
        <v>43863</v>
      </c>
      <c r="I974" s="149">
        <f>MAX(0,$I$14*E973*Parameter!$C$6*Parameter!$C$5*Parameter!$C$7*Parameter!$C$8*Parameter!$C$9*Parameter!$C$19*F973)</f>
        <v>1978.8648619178371</v>
      </c>
      <c r="J974" s="150" t="s">
        <v>187</v>
      </c>
      <c r="L974" s="151" t="s">
        <v>167</v>
      </c>
      <c r="M974" s="178">
        <v>43894</v>
      </c>
      <c r="N974" s="157">
        <f t="shared" ref="N974:N992" si="185">(M974+(365*2))-$C$3</f>
        <v>427</v>
      </c>
      <c r="O974" s="152">
        <v>355</v>
      </c>
      <c r="P974" s="108">
        <f t="shared" ref="P974:P992" si="186">MIN($C$5/365, (N974/365))</f>
        <v>1.1698630136986301</v>
      </c>
      <c r="Q974" s="11"/>
      <c r="R974" s="142">
        <f t="shared" ref="R974:R1011" si="187">M973</f>
        <v>43893</v>
      </c>
      <c r="S974" s="149">
        <f>MAX(0,$S$14*O973*Parameter!$C$6*Parameter!$C$5*Parameter!$C$7*Parameter!$C$8*Parameter!$C$9*Parameter!$C$19*P973)</f>
        <v>207.8747982951115</v>
      </c>
      <c r="T974" s="150" t="s">
        <v>169</v>
      </c>
      <c r="V974" s="151" t="s">
        <v>174</v>
      </c>
      <c r="W974" s="154">
        <f>D966</f>
        <v>12412</v>
      </c>
      <c r="X974" s="165" t="s">
        <v>173</v>
      </c>
    </row>
    <row r="975" spans="2:24">
      <c r="B975" s="151" t="s">
        <v>167</v>
      </c>
      <c r="C975" s="178">
        <v>43865</v>
      </c>
      <c r="D975" s="157">
        <f t="shared" si="182"/>
        <v>398</v>
      </c>
      <c r="E975" s="152">
        <v>1633</v>
      </c>
      <c r="F975" s="108">
        <f t="shared" si="179"/>
        <v>1.0904109589041096</v>
      </c>
      <c r="H975" s="142">
        <f t="shared" si="184"/>
        <v>43864</v>
      </c>
      <c r="I975" s="149">
        <f>MAX(0,$I$14*E974*Parameter!$C$6*Parameter!$C$5*Parameter!$C$7*Parameter!$C$8*Parameter!$C$9*Parameter!$C$19*F974)</f>
        <v>210.79764995889332</v>
      </c>
      <c r="J975" s="150" t="s">
        <v>187</v>
      </c>
      <c r="L975" s="151" t="s">
        <v>167</v>
      </c>
      <c r="M975" s="178">
        <v>43895</v>
      </c>
      <c r="N975" s="157">
        <f t="shared" si="185"/>
        <v>428</v>
      </c>
      <c r="O975" s="152">
        <v>311</v>
      </c>
      <c r="P975" s="108">
        <f t="shared" si="186"/>
        <v>1.1726027397260275</v>
      </c>
      <c r="R975" s="142">
        <f t="shared" si="187"/>
        <v>43894</v>
      </c>
      <c r="S975" s="149">
        <f>MAX(0,$S$14*O974*Parameter!$C$6*Parameter!$C$5*Parameter!$C$7*Parameter!$C$8*Parameter!$C$9*Parameter!$C$19*P974)</f>
        <v>250.74163523167405</v>
      </c>
      <c r="T975" s="150" t="s">
        <v>169</v>
      </c>
      <c r="V975" s="155" t="s">
        <v>175</v>
      </c>
      <c r="W975" s="156">
        <f>(W973-W974)/W973</f>
        <v>0.80222989139184597</v>
      </c>
      <c r="X975" s="166" t="str">
        <f>IF(W975&lt;100%,"Less than expected","More than expected")</f>
        <v>Less than expected</v>
      </c>
    </row>
    <row r="976" spans="2:24">
      <c r="B976" s="151" t="s">
        <v>167</v>
      </c>
      <c r="C976" s="178">
        <v>43866</v>
      </c>
      <c r="D976" s="157">
        <f t="shared" si="182"/>
        <v>399</v>
      </c>
      <c r="E976" s="152">
        <v>231</v>
      </c>
      <c r="F976" s="108">
        <f t="shared" si="179"/>
        <v>1.0931506849315069</v>
      </c>
      <c r="H976" s="142">
        <f t="shared" si="184"/>
        <v>43865</v>
      </c>
      <c r="I976" s="149">
        <f>MAX(0,$I$14*E975*Parameter!$C$6*Parameter!$C$5*Parameter!$C$7*Parameter!$C$8*Parameter!$C$9*Parameter!$C$19*F975)</f>
        <v>1075.076781691215</v>
      </c>
      <c r="J976" s="150" t="s">
        <v>187</v>
      </c>
      <c r="L976" s="151" t="s">
        <v>290</v>
      </c>
      <c r="M976" s="278">
        <v>43896</v>
      </c>
      <c r="N976" s="157">
        <f t="shared" si="185"/>
        <v>429</v>
      </c>
      <c r="O976" s="152">
        <v>497</v>
      </c>
      <c r="P976" s="108">
        <f t="shared" si="186"/>
        <v>1.1753424657534246</v>
      </c>
      <c r="R976" s="142">
        <f t="shared" si="187"/>
        <v>43895</v>
      </c>
      <c r="S976" s="149">
        <f>MAX(0,$S$14*O975*Parameter!$C$6*Parameter!$C$5*Parameter!$C$7*Parameter!$C$8*Parameter!$C$9*Parameter!$C$19*P975)</f>
        <v>220.17823387813877</v>
      </c>
      <c r="T976" s="150" t="s">
        <v>169</v>
      </c>
      <c r="V976" s="153"/>
      <c r="W976" s="107"/>
      <c r="X976" s="167"/>
    </row>
    <row r="977" spans="2:24">
      <c r="B977" s="151" t="s">
        <v>167</v>
      </c>
      <c r="C977" s="178">
        <v>43867</v>
      </c>
      <c r="D977" s="157">
        <f t="shared" si="182"/>
        <v>400</v>
      </c>
      <c r="E977" s="152">
        <v>794</v>
      </c>
      <c r="F977" s="108">
        <f t="shared" si="179"/>
        <v>1.095890410958904</v>
      </c>
      <c r="H977" s="142">
        <f t="shared" si="184"/>
        <v>43866</v>
      </c>
      <c r="I977" s="149">
        <f>MAX(0,$I$14*E976*Parameter!$C$6*Parameter!$C$5*Parameter!$C$7*Parameter!$C$8*Parameter!$C$9*Parameter!$C$19*F976)</f>
        <v>152.45971420436169</v>
      </c>
      <c r="J977" s="150" t="s">
        <v>187</v>
      </c>
      <c r="L977" s="151" t="s">
        <v>167</v>
      </c>
      <c r="M977" s="278">
        <v>43897</v>
      </c>
      <c r="N977" s="157">
        <f t="shared" si="185"/>
        <v>430</v>
      </c>
      <c r="O977" s="152">
        <v>375</v>
      </c>
      <c r="P977" s="108">
        <f t="shared" si="186"/>
        <v>1.178082191780822</v>
      </c>
      <c r="R977" s="142">
        <f t="shared" si="187"/>
        <v>43896</v>
      </c>
      <c r="S977" s="149">
        <f>MAX(0,$S$14*O976*Parameter!$C$6*Parameter!$C$5*Parameter!$C$7*Parameter!$C$8*Parameter!$C$9*Parameter!$C$19*P976)</f>
        <v>352.68249676848569</v>
      </c>
      <c r="T977" s="150" t="s">
        <v>169</v>
      </c>
      <c r="V977" s="153"/>
      <c r="W977" s="107"/>
      <c r="X977" s="167"/>
    </row>
    <row r="978" spans="2:24">
      <c r="B978" s="151" t="s">
        <v>167</v>
      </c>
      <c r="C978" s="178">
        <v>43868</v>
      </c>
      <c r="D978" s="157">
        <f t="shared" si="182"/>
        <v>401</v>
      </c>
      <c r="E978" s="152">
        <v>104</v>
      </c>
      <c r="F978" s="108">
        <f t="shared" si="179"/>
        <v>1.0986301369863014</v>
      </c>
      <c r="H978" s="142">
        <f t="shared" si="184"/>
        <v>43867</v>
      </c>
      <c r="I978" s="149">
        <f>MAX(0,$I$14*E977*Parameter!$C$6*Parameter!$C$5*Parameter!$C$7*Parameter!$C$8*Parameter!$C$9*Parameter!$C$19*F977)</f>
        <v>525.35239865144752</v>
      </c>
      <c r="J978" s="150" t="s">
        <v>187</v>
      </c>
      <c r="L978" s="151" t="s">
        <v>167</v>
      </c>
      <c r="M978" s="278">
        <v>43898</v>
      </c>
      <c r="N978" s="157">
        <f t="shared" si="185"/>
        <v>431</v>
      </c>
      <c r="O978" s="152">
        <v>398</v>
      </c>
      <c r="P978" s="108">
        <f t="shared" si="186"/>
        <v>1.1808219178082191</v>
      </c>
      <c r="R978" s="142">
        <f t="shared" si="187"/>
        <v>43897</v>
      </c>
      <c r="S978" s="149">
        <f>MAX(0,$S$14*O977*Parameter!$C$6*Parameter!$C$5*Parameter!$C$7*Parameter!$C$8*Parameter!$C$9*Parameter!$C$19*P977)</f>
        <v>266.72882330776417</v>
      </c>
      <c r="T978" s="150" t="s">
        <v>169</v>
      </c>
      <c r="V978" s="153"/>
      <c r="W978" s="107"/>
      <c r="X978" s="167"/>
    </row>
    <row r="979" spans="2:24">
      <c r="B979" s="151" t="s">
        <v>167</v>
      </c>
      <c r="C979" s="178">
        <v>43869</v>
      </c>
      <c r="D979" s="157">
        <f t="shared" si="182"/>
        <v>402</v>
      </c>
      <c r="E979" s="152">
        <v>241</v>
      </c>
      <c r="F979" s="108">
        <f t="shared" si="179"/>
        <v>1.1013698630136985</v>
      </c>
      <c r="H979" s="142">
        <f t="shared" si="184"/>
        <v>43868</v>
      </c>
      <c r="I979" s="149">
        <f>MAX(0,$I$14*E978*Parameter!$C$6*Parameter!$C$5*Parameter!$C$7*Parameter!$C$8*Parameter!$C$9*Parameter!$C$19*F978)</f>
        <v>68.983930835516261</v>
      </c>
      <c r="J979" s="150" t="s">
        <v>187</v>
      </c>
      <c r="L979" s="151" t="s">
        <v>290</v>
      </c>
      <c r="M979" s="278">
        <v>43901</v>
      </c>
      <c r="N979" s="157">
        <f t="shared" si="185"/>
        <v>434</v>
      </c>
      <c r="O979" s="152">
        <v>5</v>
      </c>
      <c r="P979" s="108">
        <f t="shared" si="186"/>
        <v>1.189041095890411</v>
      </c>
      <c r="R979" s="142">
        <f t="shared" si="187"/>
        <v>43898</v>
      </c>
      <c r="S979" s="149">
        <f>MAX(0,$S$14*O978*Parameter!$C$6*Parameter!$C$5*Parameter!$C$7*Parameter!$C$8*Parameter!$C$9*Parameter!$C$19*P978)</f>
        <v>283.74653576785897</v>
      </c>
      <c r="T979" s="150" t="s">
        <v>169</v>
      </c>
      <c r="V979" s="153"/>
      <c r="W979" s="107"/>
      <c r="X979" s="167"/>
    </row>
    <row r="980" spans="2:24">
      <c r="B980" s="151" t="s">
        <v>167</v>
      </c>
      <c r="C980" s="178">
        <v>43870</v>
      </c>
      <c r="D980" s="157">
        <f t="shared" si="182"/>
        <v>403</v>
      </c>
      <c r="E980" s="152">
        <v>312</v>
      </c>
      <c r="F980" s="108">
        <f t="shared" si="179"/>
        <v>1.1041095890410959</v>
      </c>
      <c r="H980" s="142">
        <f t="shared" si="184"/>
        <v>43869</v>
      </c>
      <c r="I980" s="149">
        <f>MAX(0,$I$14*E979*Parameter!$C$6*Parameter!$C$5*Parameter!$C$7*Parameter!$C$8*Parameter!$C$9*Parameter!$C$19*F979)</f>
        <v>160.25563944001743</v>
      </c>
      <c r="J980" s="150" t="s">
        <v>187</v>
      </c>
      <c r="L980" s="151" t="s">
        <v>167</v>
      </c>
      <c r="M980" s="278">
        <v>43923</v>
      </c>
      <c r="N980" s="157">
        <f t="shared" si="185"/>
        <v>456</v>
      </c>
      <c r="O980" s="152">
        <v>13</v>
      </c>
      <c r="P980" s="108">
        <f t="shared" si="186"/>
        <v>1.2493150684931507</v>
      </c>
      <c r="R980" s="142">
        <f t="shared" si="187"/>
        <v>43901</v>
      </c>
      <c r="S980" s="149">
        <f>MAX(0,$S$14*O979*Parameter!$C$6*Parameter!$C$5*Parameter!$C$7*Parameter!$C$8*Parameter!$C$9*Parameter!$C$19*P979)</f>
        <v>3.5894669555215404</v>
      </c>
      <c r="T980" s="150" t="s">
        <v>169</v>
      </c>
      <c r="V980" s="153"/>
      <c r="W980" s="107"/>
      <c r="X980" s="167"/>
    </row>
    <row r="981" spans="2:24">
      <c r="B981" s="151" t="s">
        <v>167</v>
      </c>
      <c r="C981" s="178">
        <v>43871</v>
      </c>
      <c r="D981" s="157">
        <f t="shared" si="182"/>
        <v>404</v>
      </c>
      <c r="E981" s="152">
        <v>103</v>
      </c>
      <c r="F981" s="108">
        <f t="shared" si="179"/>
        <v>1.106849315068493</v>
      </c>
      <c r="H981" s="142">
        <f t="shared" si="184"/>
        <v>43870</v>
      </c>
      <c r="I981" s="149">
        <f>MAX(0,$I$14*E980*Parameter!$C$6*Parameter!$C$5*Parameter!$C$7*Parameter!$C$8*Parameter!$C$9*Parameter!$C$19*F980)</f>
        <v>207.983971022791</v>
      </c>
      <c r="J981" s="150" t="s">
        <v>187</v>
      </c>
      <c r="L981" s="151" t="s">
        <v>167</v>
      </c>
      <c r="M981" s="278">
        <v>43924</v>
      </c>
      <c r="N981" s="157">
        <f t="shared" si="185"/>
        <v>457</v>
      </c>
      <c r="O981" s="152">
        <v>8</v>
      </c>
      <c r="P981" s="108">
        <f t="shared" si="186"/>
        <v>1.252054794520548</v>
      </c>
      <c r="R981" s="142">
        <f t="shared" si="187"/>
        <v>43923</v>
      </c>
      <c r="S981" s="149">
        <f>MAX(0,$S$14*O980*Parameter!$C$6*Parameter!$C$5*Parameter!$C$7*Parameter!$C$8*Parameter!$C$9*Parameter!$C$19*P980)</f>
        <v>9.8056959043003165</v>
      </c>
      <c r="T981" s="150" t="s">
        <v>169</v>
      </c>
      <c r="V981" s="153"/>
      <c r="W981" s="107"/>
      <c r="X981" s="167"/>
    </row>
    <row r="982" spans="2:24">
      <c r="B982" s="151" t="s">
        <v>167</v>
      </c>
      <c r="C982" s="178">
        <v>43872</v>
      </c>
      <c r="D982" s="157">
        <f t="shared" si="182"/>
        <v>405</v>
      </c>
      <c r="E982" s="152">
        <v>563</v>
      </c>
      <c r="F982" s="108">
        <f t="shared" si="179"/>
        <v>1.1095890410958904</v>
      </c>
      <c r="H982" s="142">
        <f t="shared" si="184"/>
        <v>43871</v>
      </c>
      <c r="I982" s="149">
        <f>MAX(0,$I$14*E981*Parameter!$C$6*Parameter!$C$5*Parameter!$C$7*Parameter!$C$8*Parameter!$C$9*Parameter!$C$19*F981)</f>
        <v>68.831750669660039</v>
      </c>
      <c r="J982" s="150" t="s">
        <v>187</v>
      </c>
      <c r="L982" s="151" t="s">
        <v>290</v>
      </c>
      <c r="M982" s="278">
        <v>43925</v>
      </c>
      <c r="N982" s="157">
        <f t="shared" si="185"/>
        <v>458</v>
      </c>
      <c r="O982" s="152">
        <v>84</v>
      </c>
      <c r="P982" s="108">
        <f t="shared" si="186"/>
        <v>1.2547945205479452</v>
      </c>
      <c r="R982" s="142">
        <f t="shared" si="187"/>
        <v>43924</v>
      </c>
      <c r="S982" s="149">
        <f>MAX(0,$S$14*O981*Parameter!$C$6*Parameter!$C$5*Parameter!$C$7*Parameter!$C$8*Parameter!$C$9*Parameter!$C$19*P981)</f>
        <v>6.047507460546889</v>
      </c>
      <c r="T982" s="150" t="s">
        <v>169</v>
      </c>
      <c r="V982" s="153"/>
      <c r="W982" s="107"/>
      <c r="X982" s="167"/>
    </row>
    <row r="983" spans="2:24">
      <c r="B983" s="151" t="s">
        <v>167</v>
      </c>
      <c r="C983" s="178">
        <v>43873</v>
      </c>
      <c r="D983" s="157">
        <f t="shared" si="182"/>
        <v>406</v>
      </c>
      <c r="E983" s="152">
        <v>133</v>
      </c>
      <c r="F983" s="108">
        <f t="shared" si="179"/>
        <v>1.1123287671232878</v>
      </c>
      <c r="H983" s="142">
        <f t="shared" si="184"/>
        <v>43872</v>
      </c>
      <c r="I983" s="149">
        <f>MAX(0,$I$14*E982*Parameter!$C$6*Parameter!$C$5*Parameter!$C$7*Parameter!$C$8*Parameter!$C$9*Parameter!$C$19*F982)</f>
        <v>377.16696214896035</v>
      </c>
      <c r="J983" s="150" t="s">
        <v>187</v>
      </c>
      <c r="L983" s="151" t="s">
        <v>167</v>
      </c>
      <c r="M983" s="278">
        <v>43926</v>
      </c>
      <c r="N983" s="157">
        <f t="shared" si="185"/>
        <v>459</v>
      </c>
      <c r="O983" s="152">
        <v>50</v>
      </c>
      <c r="P983" s="108">
        <f t="shared" si="186"/>
        <v>1.2575342465753425</v>
      </c>
      <c r="R983" s="142">
        <f t="shared" si="187"/>
        <v>43925</v>
      </c>
      <c r="S983" s="149">
        <f>MAX(0,$S$14*O982*Parameter!$C$6*Parameter!$C$5*Parameter!$C$7*Parameter!$C$8*Parameter!$C$9*Parameter!$C$19*P982)</f>
        <v>63.637775443698011</v>
      </c>
      <c r="T983" s="150" t="s">
        <v>169</v>
      </c>
      <c r="V983" s="153"/>
      <c r="W983" s="107"/>
      <c r="X983" s="167"/>
    </row>
    <row r="984" spans="2:24">
      <c r="B984" s="151" t="s">
        <v>167</v>
      </c>
      <c r="C984" s="178">
        <v>43874</v>
      </c>
      <c r="D984" s="157">
        <f t="shared" si="182"/>
        <v>407</v>
      </c>
      <c r="E984" s="152">
        <v>159</v>
      </c>
      <c r="F984" s="108">
        <f t="shared" si="179"/>
        <v>1.1150684931506849</v>
      </c>
      <c r="H984" s="142">
        <f t="shared" si="184"/>
        <v>43873</v>
      </c>
      <c r="I984" s="149">
        <f>MAX(0,$I$14*E983*Parameter!$C$6*Parameter!$C$5*Parameter!$C$7*Parameter!$C$8*Parameter!$C$9*Parameter!$C$19*F983)</f>
        <v>89.31983256417152</v>
      </c>
      <c r="J984" s="150" t="s">
        <v>187</v>
      </c>
      <c r="L984" s="151" t="s">
        <v>167</v>
      </c>
      <c r="M984" s="278">
        <v>43928</v>
      </c>
      <c r="N984" s="157">
        <f t="shared" si="185"/>
        <v>461</v>
      </c>
      <c r="O984" s="152">
        <v>5</v>
      </c>
      <c r="P984" s="108">
        <f t="shared" si="186"/>
        <v>1.263013698630137</v>
      </c>
      <c r="R984" s="142">
        <f t="shared" si="187"/>
        <v>43926</v>
      </c>
      <c r="S984" s="149">
        <f>MAX(0,$S$14*O983*Parameter!$C$6*Parameter!$C$5*Parameter!$C$7*Parameter!$C$8*Parameter!$C$9*Parameter!$C$19*P983)</f>
        <v>37.962334852174799</v>
      </c>
      <c r="T984" s="150" t="s">
        <v>169</v>
      </c>
      <c r="V984" s="153"/>
      <c r="W984" s="107"/>
      <c r="X984" s="167"/>
    </row>
    <row r="985" spans="2:24">
      <c r="B985" s="151" t="s">
        <v>167</v>
      </c>
      <c r="C985" s="178">
        <v>43875</v>
      </c>
      <c r="D985" s="157">
        <f t="shared" si="182"/>
        <v>408</v>
      </c>
      <c r="E985" s="152">
        <v>72</v>
      </c>
      <c r="F985" s="108">
        <f t="shared" si="179"/>
        <v>1.1178082191780823</v>
      </c>
      <c r="H985" s="142">
        <f t="shared" si="184"/>
        <v>43874</v>
      </c>
      <c r="I985" s="149">
        <f>MAX(0,$I$14*E984*Parameter!$C$6*Parameter!$C$5*Parameter!$C$7*Parameter!$C$8*Parameter!$C$9*Parameter!$C$19*F984)</f>
        <v>107.04385948970756</v>
      </c>
      <c r="J985" s="150" t="s">
        <v>187</v>
      </c>
      <c r="L985" s="151" t="s">
        <v>290</v>
      </c>
      <c r="M985" s="278">
        <v>43942</v>
      </c>
      <c r="N985" s="157">
        <f t="shared" si="185"/>
        <v>475</v>
      </c>
      <c r="O985" s="152">
        <v>5</v>
      </c>
      <c r="P985" s="108">
        <f t="shared" si="186"/>
        <v>1.3013698630136987</v>
      </c>
      <c r="R985" s="142">
        <f t="shared" si="187"/>
        <v>43928</v>
      </c>
      <c r="S985" s="149">
        <f>MAX(0,$S$14*O984*Parameter!$C$6*Parameter!$C$5*Parameter!$C$7*Parameter!$C$8*Parameter!$C$9*Parameter!$C$19*P984)</f>
        <v>3.8127748075931569</v>
      </c>
      <c r="T985" s="150" t="s">
        <v>169</v>
      </c>
      <c r="V985" s="153"/>
      <c r="W985" s="107"/>
      <c r="X985" s="167"/>
    </row>
    <row r="986" spans="2:24">
      <c r="B986" s="151" t="s">
        <v>167</v>
      </c>
      <c r="C986" s="178">
        <v>43876</v>
      </c>
      <c r="D986" s="157">
        <f t="shared" si="182"/>
        <v>409</v>
      </c>
      <c r="E986" s="152">
        <v>117</v>
      </c>
      <c r="F986" s="108">
        <f t="shared" si="179"/>
        <v>1.1205479452054794</v>
      </c>
      <c r="H986" s="142">
        <f t="shared" si="184"/>
        <v>43875</v>
      </c>
      <c r="I986" s="149">
        <f>MAX(0,$I$14*E985*Parameter!$C$6*Parameter!$C$5*Parameter!$C$7*Parameter!$C$8*Parameter!$C$9*Parameter!$C$19*F985)</f>
        <v>48.591788610783759</v>
      </c>
      <c r="J986" s="150" t="s">
        <v>187</v>
      </c>
      <c r="L986" s="151" t="s">
        <v>167</v>
      </c>
      <c r="M986" s="278">
        <v>43943</v>
      </c>
      <c r="N986" s="157">
        <f t="shared" si="185"/>
        <v>476</v>
      </c>
      <c r="O986" s="152">
        <v>2</v>
      </c>
      <c r="P986" s="108">
        <f t="shared" si="186"/>
        <v>1.3041095890410959</v>
      </c>
      <c r="R986" s="142">
        <f t="shared" si="187"/>
        <v>43942</v>
      </c>
      <c r="S986" s="149">
        <f>MAX(0,$S$14*O985*Parameter!$C$6*Parameter!$C$5*Parameter!$C$7*Parameter!$C$8*Parameter!$C$9*Parameter!$C$19*P985)</f>
        <v>3.9285640642228841</v>
      </c>
      <c r="T986" s="150" t="s">
        <v>169</v>
      </c>
      <c r="V986" s="153"/>
      <c r="W986" s="107"/>
      <c r="X986" s="167"/>
    </row>
    <row r="987" spans="2:24">
      <c r="B987" s="151" t="s">
        <v>167</v>
      </c>
      <c r="C987" s="178">
        <v>43877</v>
      </c>
      <c r="D987" s="157">
        <f t="shared" si="182"/>
        <v>410</v>
      </c>
      <c r="E987" s="152">
        <v>183</v>
      </c>
      <c r="F987" s="108">
        <f t="shared" si="179"/>
        <v>1.1232876712328768</v>
      </c>
      <c r="H987" s="142">
        <f t="shared" si="184"/>
        <v>43876</v>
      </c>
      <c r="I987" s="149">
        <f>MAX(0,$I$14*E986*Parameter!$C$6*Parameter!$C$5*Parameter!$C$7*Parameter!$C$8*Parameter!$C$9*Parameter!$C$19*F986)</f>
        <v>79.155189964319007</v>
      </c>
      <c r="J987" s="150" t="s">
        <v>187</v>
      </c>
      <c r="L987" s="151" t="s">
        <v>167</v>
      </c>
      <c r="M987" s="278">
        <v>43947</v>
      </c>
      <c r="N987" s="157">
        <f t="shared" si="185"/>
        <v>480</v>
      </c>
      <c r="O987" s="152">
        <v>6</v>
      </c>
      <c r="P987" s="108">
        <f t="shared" si="186"/>
        <v>1.3150684931506849</v>
      </c>
      <c r="R987" s="142">
        <f t="shared" si="187"/>
        <v>43943</v>
      </c>
      <c r="S987" s="149">
        <f>MAX(0,$S$14*O986*Parameter!$C$6*Parameter!$C$5*Parameter!$C$7*Parameter!$C$8*Parameter!$C$9*Parameter!$C$19*P986)</f>
        <v>1.5747338901642884</v>
      </c>
      <c r="T987" s="150" t="s">
        <v>169</v>
      </c>
      <c r="V987" s="153"/>
      <c r="W987" s="107"/>
      <c r="X987" s="167"/>
    </row>
    <row r="988" spans="2:24">
      <c r="B988" s="151" t="s">
        <v>167</v>
      </c>
      <c r="C988" s="178">
        <v>43878</v>
      </c>
      <c r="D988" s="157">
        <f t="shared" si="182"/>
        <v>411</v>
      </c>
      <c r="E988" s="152">
        <v>65</v>
      </c>
      <c r="F988" s="108">
        <f t="shared" si="179"/>
        <v>1.1260273972602739</v>
      </c>
      <c r="H988" s="142">
        <f t="shared" si="184"/>
        <v>43877</v>
      </c>
      <c r="I988" s="149">
        <f>MAX(0,$I$14*E987*Parameter!$C$6*Parameter!$C$5*Parameter!$C$7*Parameter!$C$8*Parameter!$C$9*Parameter!$C$19*F987)</f>
        <v>124.10954178469179</v>
      </c>
      <c r="J988" s="150" t="s">
        <v>187</v>
      </c>
      <c r="L988" s="151" t="s">
        <v>290</v>
      </c>
      <c r="M988" s="278">
        <v>43953</v>
      </c>
      <c r="N988" s="157">
        <f t="shared" si="185"/>
        <v>486</v>
      </c>
      <c r="O988" s="152">
        <v>203</v>
      </c>
      <c r="P988" s="108">
        <f t="shared" si="186"/>
        <v>1.3315068493150686</v>
      </c>
      <c r="R988" s="142">
        <f t="shared" si="187"/>
        <v>43947</v>
      </c>
      <c r="S988" s="149">
        <f>MAX(0,$S$14*O987*Parameter!$C$6*Parameter!$C$5*Parameter!$C$7*Parameter!$C$8*Parameter!$C$9*Parameter!$C$19*P987)</f>
        <v>4.7639008441944863</v>
      </c>
      <c r="T988" s="150" t="s">
        <v>169</v>
      </c>
      <c r="V988" s="153"/>
      <c r="W988" s="107"/>
      <c r="X988" s="167"/>
    </row>
    <row r="989" spans="2:24">
      <c r="B989" s="151" t="s">
        <v>167</v>
      </c>
      <c r="C989" s="178">
        <v>43879</v>
      </c>
      <c r="D989" s="157">
        <f t="shared" si="182"/>
        <v>412</v>
      </c>
      <c r="E989" s="152">
        <v>45</v>
      </c>
      <c r="F989" s="108">
        <f t="shared" si="179"/>
        <v>1.1287671232876713</v>
      </c>
      <c r="H989" s="142">
        <f t="shared" si="184"/>
        <v>43878</v>
      </c>
      <c r="I989" s="149">
        <f>MAX(0,$I$14*E988*Parameter!$C$6*Parameter!$C$5*Parameter!$C$7*Parameter!$C$8*Parameter!$C$9*Parameter!$C$19*F988)</f>
        <v>44.190142726616564</v>
      </c>
      <c r="J989" s="150" t="s">
        <v>187</v>
      </c>
      <c r="L989" s="151" t="s">
        <v>167</v>
      </c>
      <c r="M989" s="278">
        <v>43954</v>
      </c>
      <c r="N989" s="157">
        <f t="shared" si="185"/>
        <v>487</v>
      </c>
      <c r="O989" s="152">
        <v>124</v>
      </c>
      <c r="P989" s="108">
        <f t="shared" si="186"/>
        <v>1.3342465753424657</v>
      </c>
      <c r="R989" s="142">
        <f t="shared" si="187"/>
        <v>43953</v>
      </c>
      <c r="S989" s="149">
        <f>MAX(0,$S$14*O988*Parameter!$C$6*Parameter!$C$5*Parameter!$C$7*Parameter!$C$8*Parameter!$C$9*Parameter!$C$19*P988)</f>
        <v>163.1933782939374</v>
      </c>
      <c r="T989" s="150" t="s">
        <v>169</v>
      </c>
      <c r="V989" s="153"/>
      <c r="W989" s="107"/>
      <c r="X989" s="167"/>
    </row>
    <row r="990" spans="2:24">
      <c r="B990" s="151" t="s">
        <v>167</v>
      </c>
      <c r="C990" s="178">
        <v>43880</v>
      </c>
      <c r="D990" s="157">
        <f t="shared" si="182"/>
        <v>413</v>
      </c>
      <c r="E990" s="152">
        <v>891</v>
      </c>
      <c r="F990" s="108">
        <f t="shared" si="179"/>
        <v>1.1315068493150684</v>
      </c>
      <c r="H990" s="142">
        <f t="shared" si="184"/>
        <v>43879</v>
      </c>
      <c r="I990" s="149">
        <f>MAX(0,$I$14*E989*Parameter!$C$6*Parameter!$C$5*Parameter!$C$7*Parameter!$C$8*Parameter!$C$9*Parameter!$C$19*F989)</f>
        <v>30.667611684502003</v>
      </c>
      <c r="J990" s="150" t="s">
        <v>187</v>
      </c>
      <c r="L990" s="151" t="s">
        <v>167</v>
      </c>
      <c r="M990" s="278">
        <v>43955</v>
      </c>
      <c r="N990" s="157">
        <f t="shared" si="185"/>
        <v>488</v>
      </c>
      <c r="O990" s="152">
        <v>311</v>
      </c>
      <c r="P990" s="108">
        <f t="shared" si="186"/>
        <v>1.3369863013698631</v>
      </c>
      <c r="R990" s="142">
        <f t="shared" si="187"/>
        <v>43954</v>
      </c>
      <c r="S990" s="149">
        <f>MAX(0,$S$14*O989*Parameter!$C$6*Parameter!$C$5*Parameter!$C$7*Parameter!$C$8*Parameter!$C$9*Parameter!$C$19*P989)</f>
        <v>99.889737562228007</v>
      </c>
      <c r="T990" s="150" t="s">
        <v>169</v>
      </c>
      <c r="V990" s="153"/>
      <c r="W990" s="107"/>
      <c r="X990" s="167"/>
    </row>
    <row r="991" spans="2:24">
      <c r="B991" s="151" t="s">
        <v>167</v>
      </c>
      <c r="C991" s="178">
        <v>43881</v>
      </c>
      <c r="D991" s="157">
        <f t="shared" si="182"/>
        <v>414</v>
      </c>
      <c r="E991" s="152">
        <v>402</v>
      </c>
      <c r="F991" s="108">
        <f t="shared" si="179"/>
        <v>1.1342465753424658</v>
      </c>
      <c r="H991" s="142">
        <f t="shared" si="184"/>
        <v>43880</v>
      </c>
      <c r="I991" s="149">
        <f>MAX(0,$I$14*E990*Parameter!$C$6*Parameter!$C$5*Parameter!$C$7*Parameter!$C$8*Parameter!$C$9*Parameter!$C$19*F990)</f>
        <v>608.69254317681236</v>
      </c>
      <c r="J991" s="150" t="s">
        <v>187</v>
      </c>
      <c r="L991" s="151" t="s">
        <v>290</v>
      </c>
      <c r="M991" s="278">
        <v>43956</v>
      </c>
      <c r="N991" s="157">
        <f t="shared" si="185"/>
        <v>489</v>
      </c>
      <c r="O991" s="152">
        <v>132</v>
      </c>
      <c r="P991" s="108">
        <f t="shared" si="186"/>
        <v>1.3397260273972602</v>
      </c>
      <c r="R991" s="142">
        <f t="shared" si="187"/>
        <v>43955</v>
      </c>
      <c r="S991" s="149">
        <f>MAX(0,$S$14*O990*Parameter!$C$6*Parameter!$C$5*Parameter!$C$7*Parameter!$C$8*Parameter!$C$9*Parameter!$C$19*P990)</f>
        <v>251.04434143114887</v>
      </c>
      <c r="T991" s="150" t="s">
        <v>169</v>
      </c>
      <c r="V991" s="153"/>
      <c r="W991" s="107"/>
      <c r="X991" s="167"/>
    </row>
    <row r="992" spans="2:24">
      <c r="B992" s="151" t="s">
        <v>167</v>
      </c>
      <c r="C992" s="178">
        <v>43882</v>
      </c>
      <c r="D992" s="157">
        <f t="shared" si="182"/>
        <v>415</v>
      </c>
      <c r="E992" s="152">
        <v>706</v>
      </c>
      <c r="F992" s="108">
        <f t="shared" si="179"/>
        <v>1.1369863013698631</v>
      </c>
      <c r="H992" s="142">
        <f t="shared" si="184"/>
        <v>43881</v>
      </c>
      <c r="I992" s="149">
        <f>MAX(0,$I$14*E991*Parameter!$C$6*Parameter!$C$5*Parameter!$C$7*Parameter!$C$8*Parameter!$C$9*Parameter!$C$19*F991)</f>
        <v>275.29392003388892</v>
      </c>
      <c r="J992" s="150" t="s">
        <v>187</v>
      </c>
      <c r="L992" s="151" t="s">
        <v>167</v>
      </c>
      <c r="M992" s="278">
        <v>43957</v>
      </c>
      <c r="N992" s="157">
        <f t="shared" si="185"/>
        <v>490</v>
      </c>
      <c r="O992" s="152">
        <v>227</v>
      </c>
      <c r="P992" s="108">
        <f t="shared" si="186"/>
        <v>1.3424657534246576</v>
      </c>
      <c r="R992" s="142">
        <f t="shared" si="187"/>
        <v>43956</v>
      </c>
      <c r="S992" s="149">
        <f>MAX(0,$S$14*O991*Parameter!$C$6*Parameter!$C$5*Parameter!$C$7*Parameter!$C$8*Parameter!$C$9*Parameter!$C$19*P991)</f>
        <v>106.77092767050891</v>
      </c>
      <c r="T992" s="150" t="s">
        <v>169</v>
      </c>
      <c r="V992" s="153"/>
      <c r="W992" s="107"/>
      <c r="X992" s="167"/>
    </row>
    <row r="993" spans="2:24">
      <c r="B993" s="151" t="s">
        <v>167</v>
      </c>
      <c r="C993" s="178">
        <v>43883</v>
      </c>
      <c r="D993" s="157">
        <f t="shared" si="182"/>
        <v>416</v>
      </c>
      <c r="E993" s="152">
        <v>740</v>
      </c>
      <c r="F993" s="108">
        <f t="shared" si="179"/>
        <v>1.1397260273972603</v>
      </c>
      <c r="H993" s="142">
        <f t="shared" si="184"/>
        <v>43882</v>
      </c>
      <c r="I993" s="149">
        <f>MAX(0,$I$14*E992*Parameter!$C$6*Parameter!$C$5*Parameter!$C$7*Parameter!$C$8*Parameter!$C$9*Parameter!$C$19*F992)</f>
        <v>484.64420428491064</v>
      </c>
      <c r="J993" s="150" t="s">
        <v>187</v>
      </c>
      <c r="L993" s="151" t="s">
        <v>290</v>
      </c>
      <c r="M993" s="278">
        <v>43958</v>
      </c>
      <c r="N993" s="157">
        <f t="shared" ref="N993:N1010" si="188">(M993+(365*2))-$C$3</f>
        <v>491</v>
      </c>
      <c r="O993" s="152">
        <v>55</v>
      </c>
      <c r="P993" s="108">
        <f t="shared" ref="P993:P1010" si="189">MIN($C$5/365, (N993/365))</f>
        <v>1.3452054794520547</v>
      </c>
      <c r="R993" s="142">
        <f t="shared" si="187"/>
        <v>43957</v>
      </c>
      <c r="S993" s="149">
        <f>MAX(0,$S$14*O992*Parameter!$C$6*Parameter!$C$5*Parameter!$C$7*Parameter!$C$8*Parameter!$C$9*Parameter!$C$19*P992)</f>
        <v>183.98912878463636</v>
      </c>
      <c r="T993" s="150" t="s">
        <v>169</v>
      </c>
      <c r="V993" s="153"/>
      <c r="W993" s="107"/>
      <c r="X993" s="167"/>
    </row>
    <row r="994" spans="2:24">
      <c r="B994" s="151" t="s">
        <v>167</v>
      </c>
      <c r="C994" s="178">
        <v>43884</v>
      </c>
      <c r="D994" s="157">
        <f t="shared" si="182"/>
        <v>417</v>
      </c>
      <c r="E994" s="152">
        <v>193</v>
      </c>
      <c r="F994" s="108">
        <f t="shared" si="179"/>
        <v>1.1424657534246576</v>
      </c>
      <c r="H994" s="142">
        <f t="shared" si="184"/>
        <v>43883</v>
      </c>
      <c r="I994" s="149">
        <f>MAX(0,$I$14*E993*Parameter!$C$6*Parameter!$C$5*Parameter!$C$7*Parameter!$C$8*Parameter!$C$9*Parameter!$C$19*F993)</f>
        <v>509.20806801278854</v>
      </c>
      <c r="J994" s="150" t="s">
        <v>187</v>
      </c>
      <c r="L994" s="151" t="s">
        <v>167</v>
      </c>
      <c r="M994" s="278">
        <v>43959</v>
      </c>
      <c r="N994" s="157">
        <f t="shared" si="188"/>
        <v>492</v>
      </c>
      <c r="O994" s="152">
        <v>49</v>
      </c>
      <c r="P994" s="108">
        <f t="shared" si="189"/>
        <v>1.3479452054794521</v>
      </c>
      <c r="R994" s="142">
        <f t="shared" si="187"/>
        <v>43958</v>
      </c>
      <c r="S994" s="149">
        <f>MAX(0,$S$14*O993*Parameter!$C$6*Parameter!$C$5*Parameter!$C$7*Parameter!$C$8*Parameter!$C$9*Parameter!$C$19*P993)</f>
        <v>44.669841075511151</v>
      </c>
      <c r="T994" s="150" t="s">
        <v>169</v>
      </c>
      <c r="V994" s="153"/>
      <c r="W994" s="107"/>
      <c r="X994" s="167"/>
    </row>
    <row r="995" spans="2:24">
      <c r="B995" s="151" t="s">
        <v>167</v>
      </c>
      <c r="C995" s="178">
        <v>43885</v>
      </c>
      <c r="D995" s="157">
        <f t="shared" si="182"/>
        <v>418</v>
      </c>
      <c r="E995" s="152">
        <v>424</v>
      </c>
      <c r="F995" s="108">
        <f t="shared" si="179"/>
        <v>1.1452054794520548</v>
      </c>
      <c r="H995" s="142">
        <f t="shared" si="184"/>
        <v>43884</v>
      </c>
      <c r="I995" s="149">
        <f>MAX(0,$I$14*E994*Parameter!$C$6*Parameter!$C$5*Parameter!$C$7*Parameter!$C$8*Parameter!$C$9*Parameter!$C$19*F994)</f>
        <v>133.12621661167242</v>
      </c>
      <c r="J995" s="150" t="s">
        <v>187</v>
      </c>
      <c r="L995" s="151" t="s">
        <v>167</v>
      </c>
      <c r="M995" s="278">
        <v>43960</v>
      </c>
      <c r="N995" s="157">
        <f t="shared" si="188"/>
        <v>493</v>
      </c>
      <c r="O995" s="152">
        <v>79</v>
      </c>
      <c r="P995" s="108">
        <f t="shared" si="189"/>
        <v>1.3506849315068492</v>
      </c>
      <c r="R995" s="142">
        <f t="shared" si="187"/>
        <v>43959</v>
      </c>
      <c r="S995" s="149">
        <f>MAX(0,$S$14*O994*Parameter!$C$6*Parameter!$C$5*Parameter!$C$7*Parameter!$C$8*Parameter!$C$9*Parameter!$C$19*P994)</f>
        <v>39.877819983278016</v>
      </c>
      <c r="T995" s="150" t="s">
        <v>169</v>
      </c>
      <c r="V995" s="153"/>
      <c r="W995" s="107"/>
      <c r="X995" s="167"/>
    </row>
    <row r="996" spans="2:24">
      <c r="B996" s="151" t="s">
        <v>167</v>
      </c>
      <c r="C996" s="178">
        <v>43886</v>
      </c>
      <c r="D996" s="157">
        <f t="shared" si="182"/>
        <v>419</v>
      </c>
      <c r="E996" s="152">
        <v>782</v>
      </c>
      <c r="F996" s="108">
        <f t="shared" si="179"/>
        <v>1.1479452054794521</v>
      </c>
      <c r="H996" s="142">
        <f t="shared" si="184"/>
        <v>43885</v>
      </c>
      <c r="I996" s="149">
        <f>MAX(0,$I$14*E995*Parameter!$C$6*Parameter!$C$5*Parameter!$C$7*Parameter!$C$8*Parameter!$C$9*Parameter!$C$19*F995)</f>
        <v>293.16516472856853</v>
      </c>
      <c r="J996" s="150" t="s">
        <v>187</v>
      </c>
      <c r="L996" s="151" t="s">
        <v>290</v>
      </c>
      <c r="M996" s="278">
        <v>43961</v>
      </c>
      <c r="N996" s="157">
        <f t="shared" si="188"/>
        <v>494</v>
      </c>
      <c r="O996" s="152">
        <v>112</v>
      </c>
      <c r="P996" s="108">
        <f t="shared" si="189"/>
        <v>1.3534246575342466</v>
      </c>
      <c r="R996" s="142">
        <f t="shared" si="187"/>
        <v>43960</v>
      </c>
      <c r="S996" s="149">
        <f>MAX(0,$S$14*O995*Parameter!$C$6*Parameter!$C$5*Parameter!$C$7*Parameter!$C$8*Parameter!$C$9*Parameter!$C$19*P995)</f>
        <v>64.423488256542583</v>
      </c>
      <c r="T996" s="150" t="s">
        <v>169</v>
      </c>
      <c r="V996" s="153"/>
      <c r="W996" s="107"/>
      <c r="X996" s="167"/>
    </row>
    <row r="997" spans="2:24">
      <c r="B997" s="151" t="s">
        <v>167</v>
      </c>
      <c r="C997" s="178">
        <v>43887</v>
      </c>
      <c r="D997" s="157">
        <f t="shared" si="182"/>
        <v>420</v>
      </c>
      <c r="E997" s="152">
        <v>147</v>
      </c>
      <c r="F997" s="108">
        <f t="shared" si="179"/>
        <v>1.1506849315068493</v>
      </c>
      <c r="H997" s="142">
        <f t="shared" si="184"/>
        <v>43886</v>
      </c>
      <c r="I997" s="149">
        <f>MAX(0,$I$14*E996*Parameter!$C$6*Parameter!$C$5*Parameter!$C$7*Parameter!$C$8*Parameter!$C$9*Parameter!$C$19*F996)</f>
        <v>541.98966069690164</v>
      </c>
      <c r="J997" s="150" t="s">
        <v>187</v>
      </c>
      <c r="L997" s="151" t="s">
        <v>167</v>
      </c>
      <c r="M997" s="278">
        <v>43962</v>
      </c>
      <c r="N997" s="157">
        <f t="shared" si="188"/>
        <v>495</v>
      </c>
      <c r="O997" s="152">
        <v>45</v>
      </c>
      <c r="P997" s="108">
        <f t="shared" si="189"/>
        <v>1.3561643835616439</v>
      </c>
      <c r="R997" s="142">
        <f t="shared" si="187"/>
        <v>43961</v>
      </c>
      <c r="S997" s="149">
        <f>MAX(0,$S$14*O996*Parameter!$C$6*Parameter!$C$5*Parameter!$C$7*Parameter!$C$8*Parameter!$C$9*Parameter!$C$19*P996)</f>
        <v>91.519828440136308</v>
      </c>
      <c r="T997" s="150" t="s">
        <v>169</v>
      </c>
      <c r="V997" s="153"/>
      <c r="W997" s="107"/>
      <c r="X997" s="167"/>
    </row>
    <row r="998" spans="2:24">
      <c r="B998" s="151" t="s">
        <v>167</v>
      </c>
      <c r="C998" s="178">
        <v>43888</v>
      </c>
      <c r="D998" s="157">
        <f t="shared" si="182"/>
        <v>421</v>
      </c>
      <c r="E998" s="152">
        <v>162</v>
      </c>
      <c r="F998" s="108">
        <f t="shared" si="179"/>
        <v>1.1534246575342466</v>
      </c>
      <c r="H998" s="142">
        <f t="shared" si="184"/>
        <v>43887</v>
      </c>
      <c r="I998" s="149">
        <f>MAX(0,$I$14*E997*Parameter!$C$6*Parameter!$C$5*Parameter!$C$7*Parameter!$C$8*Parameter!$C$9*Parameter!$C$19*F997)</f>
        <v>102.12612434741931</v>
      </c>
      <c r="J998" s="150" t="s">
        <v>187</v>
      </c>
      <c r="L998" s="151" t="s">
        <v>290</v>
      </c>
      <c r="M998" s="278">
        <v>43964</v>
      </c>
      <c r="N998" s="157">
        <f t="shared" si="188"/>
        <v>497</v>
      </c>
      <c r="O998" s="152">
        <v>1</v>
      </c>
      <c r="P998" s="108">
        <f t="shared" si="189"/>
        <v>1.3616438356164384</v>
      </c>
      <c r="R998" s="142">
        <f t="shared" si="187"/>
        <v>43962</v>
      </c>
      <c r="S998" s="149">
        <f>MAX(0,$S$14*O997*Parameter!$C$6*Parameter!$C$5*Parameter!$C$7*Parameter!$C$8*Parameter!$C$9*Parameter!$C$19*P997)</f>
        <v>36.845795591816731</v>
      </c>
      <c r="T998" s="150" t="s">
        <v>169</v>
      </c>
      <c r="V998" s="153"/>
      <c r="W998" s="107"/>
      <c r="X998" s="167"/>
    </row>
    <row r="999" spans="2:24">
      <c r="B999" s="151" t="s">
        <v>167</v>
      </c>
      <c r="C999" s="178">
        <v>43889</v>
      </c>
      <c r="D999" s="157">
        <f t="shared" si="182"/>
        <v>422</v>
      </c>
      <c r="E999" s="152">
        <v>1539</v>
      </c>
      <c r="F999" s="108">
        <f t="shared" si="179"/>
        <v>1.1561643835616437</v>
      </c>
      <c r="H999" s="142">
        <f t="shared" si="184"/>
        <v>43888</v>
      </c>
      <c r="I999" s="149">
        <f>MAX(0,$I$14*E998*Parameter!$C$6*Parameter!$C$5*Parameter!$C$7*Parameter!$C$8*Parameter!$C$9*Parameter!$C$19*F998)</f>
        <v>112.81512686658068</v>
      </c>
      <c r="J999" s="150" t="s">
        <v>187</v>
      </c>
      <c r="L999" s="151" t="s">
        <v>167</v>
      </c>
      <c r="M999" s="278">
        <v>43972</v>
      </c>
      <c r="N999" s="157">
        <f t="shared" si="188"/>
        <v>505</v>
      </c>
      <c r="O999" s="152">
        <v>1</v>
      </c>
      <c r="P999" s="108">
        <f t="shared" si="189"/>
        <v>1.3835616438356164</v>
      </c>
      <c r="R999" s="142">
        <f t="shared" si="187"/>
        <v>43964</v>
      </c>
      <c r="S999" s="149">
        <f>MAX(0,$S$14*O998*Parameter!$C$6*Parameter!$C$5*Parameter!$C$7*Parameter!$C$8*Parameter!$C$9*Parameter!$C$19*P998)</f>
        <v>0.82210372207106241</v>
      </c>
      <c r="T999" s="150" t="s">
        <v>169</v>
      </c>
      <c r="V999" s="153"/>
      <c r="W999" s="107"/>
      <c r="X999" s="167"/>
    </row>
    <row r="1000" spans="2:24">
      <c r="B1000" s="285" t="s">
        <v>176</v>
      </c>
      <c r="C1000" s="285"/>
      <c r="D1000" s="285"/>
      <c r="E1000" s="286">
        <f>SUM(E972:E999)</f>
        <v>14123</v>
      </c>
      <c r="F1000" s="287"/>
      <c r="H1000" s="142">
        <f t="shared" si="184"/>
        <v>43889</v>
      </c>
      <c r="I1000" s="149">
        <f>MAX(0,$I$14*E999*Parameter!$C$6*Parameter!$C$5*Parameter!$C$7*Parameter!$C$8*Parameter!$C$9*Parameter!$C$19*F999)</f>
        <v>1074.2894147461329</v>
      </c>
      <c r="J1000" s="150" t="s">
        <v>187</v>
      </c>
      <c r="L1000" s="151" t="s">
        <v>167</v>
      </c>
      <c r="M1000" s="278">
        <v>43979</v>
      </c>
      <c r="N1000" s="157">
        <f t="shared" si="188"/>
        <v>512</v>
      </c>
      <c r="O1000" s="152">
        <v>7</v>
      </c>
      <c r="P1000" s="108">
        <f t="shared" si="189"/>
        <v>1.4027397260273973</v>
      </c>
      <c r="R1000" s="142">
        <f t="shared" si="187"/>
        <v>43972</v>
      </c>
      <c r="S1000" s="149">
        <f>MAX(0,$S$14*O999*Parameter!$C$6*Parameter!$C$5*Parameter!$C$7*Parameter!$C$8*Parameter!$C$9*Parameter!$C$19*P999)</f>
        <v>0.83533677997160249</v>
      </c>
      <c r="T1000" s="150" t="s">
        <v>169</v>
      </c>
      <c r="V1000" s="153"/>
      <c r="W1000" s="107"/>
      <c r="X1000" s="167"/>
    </row>
    <row r="1001" spans="2:24">
      <c r="B1001" s="285"/>
      <c r="C1001" s="285"/>
      <c r="D1001" s="285"/>
      <c r="E1001" s="286"/>
      <c r="F1001" s="287"/>
      <c r="H1001" s="144" t="s">
        <v>177</v>
      </c>
      <c r="I1001" s="238">
        <f>SUM(I973:I1000)</f>
        <v>9510.2050296457273</v>
      </c>
      <c r="J1001" s="150" t="s">
        <v>169</v>
      </c>
      <c r="L1001" s="151" t="s">
        <v>290</v>
      </c>
      <c r="M1001" s="278">
        <v>43984</v>
      </c>
      <c r="N1001" s="157">
        <f t="shared" si="188"/>
        <v>517</v>
      </c>
      <c r="O1001" s="152">
        <v>1</v>
      </c>
      <c r="P1001" s="108">
        <f t="shared" si="189"/>
        <v>1.4136986301369863</v>
      </c>
      <c r="R1001" s="142">
        <f t="shared" si="187"/>
        <v>43979</v>
      </c>
      <c r="S1001" s="149">
        <f>MAX(0,$S$14*O1000*Parameter!$C$6*Parameter!$C$5*Parameter!$C$7*Parameter!$C$8*Parameter!$C$9*Parameter!$C$19*P1000)</f>
        <v>5.9284099394420284</v>
      </c>
      <c r="T1001" s="150" t="s">
        <v>169</v>
      </c>
      <c r="V1001" s="153"/>
      <c r="W1001" s="107"/>
      <c r="X1001" s="167"/>
    </row>
    <row r="1002" spans="2:24">
      <c r="B1002" s="251"/>
      <c r="C1002" s="243"/>
      <c r="D1002" s="244"/>
      <c r="E1002" s="107"/>
      <c r="F1002" s="245"/>
      <c r="H1002" s="246"/>
      <c r="I1002" s="247"/>
      <c r="J1002" s="235"/>
      <c r="L1002" s="151" t="s">
        <v>167</v>
      </c>
      <c r="M1002" s="278">
        <v>44040</v>
      </c>
      <c r="N1002" s="157">
        <f t="shared" si="188"/>
        <v>573</v>
      </c>
      <c r="O1002" s="152">
        <v>7</v>
      </c>
      <c r="P1002" s="108">
        <f t="shared" si="189"/>
        <v>1.4136986301369863</v>
      </c>
      <c r="R1002" s="142">
        <f t="shared" si="187"/>
        <v>43984</v>
      </c>
      <c r="S1002" s="149">
        <f>MAX(0,$S$14*O1001*Parameter!$C$6*Parameter!$C$5*Parameter!$C$7*Parameter!$C$8*Parameter!$C$9*Parameter!$C$19*P1001)</f>
        <v>0.8535322345848454</v>
      </c>
      <c r="T1002" s="150" t="s">
        <v>169</v>
      </c>
      <c r="V1002" s="153"/>
      <c r="W1002" s="107"/>
      <c r="X1002" s="167"/>
    </row>
    <row r="1003" spans="2:24">
      <c r="B1003" s="251"/>
      <c r="C1003" s="243"/>
      <c r="D1003" s="244"/>
      <c r="E1003" s="107"/>
      <c r="F1003" s="245"/>
      <c r="H1003" s="246"/>
      <c r="I1003" s="247"/>
      <c r="J1003" s="235"/>
      <c r="L1003" s="151" t="s">
        <v>290</v>
      </c>
      <c r="M1003" s="278">
        <v>44042</v>
      </c>
      <c r="N1003" s="157">
        <f t="shared" si="188"/>
        <v>575</v>
      </c>
      <c r="O1003" s="152">
        <v>22</v>
      </c>
      <c r="P1003" s="108">
        <f t="shared" si="189"/>
        <v>1.4136986301369863</v>
      </c>
      <c r="R1003" s="142">
        <f t="shared" si="187"/>
        <v>44040</v>
      </c>
      <c r="S1003" s="149">
        <f>MAX(0,$S$14*O1002*Parameter!$C$6*Parameter!$C$5*Parameter!$C$7*Parameter!$C$8*Parameter!$C$9*Parameter!$C$19*P1002)</f>
        <v>5.9747256420939188</v>
      </c>
      <c r="T1003" s="150" t="s">
        <v>169</v>
      </c>
      <c r="V1003" s="153"/>
      <c r="W1003" s="107"/>
      <c r="X1003" s="167"/>
    </row>
    <row r="1004" spans="2:24">
      <c r="B1004" s="251"/>
      <c r="C1004" s="243"/>
      <c r="D1004" s="244"/>
      <c r="E1004" s="107"/>
      <c r="F1004" s="245"/>
      <c r="H1004" s="246"/>
      <c r="I1004" s="247"/>
      <c r="J1004" s="235"/>
      <c r="L1004" s="151" t="s">
        <v>167</v>
      </c>
      <c r="M1004" s="278">
        <v>44066</v>
      </c>
      <c r="N1004" s="157">
        <f t="shared" si="188"/>
        <v>599</v>
      </c>
      <c r="O1004" s="152">
        <v>2</v>
      </c>
      <c r="P1004" s="108">
        <f t="shared" si="189"/>
        <v>1.4136986301369863</v>
      </c>
      <c r="R1004" s="142">
        <f t="shared" si="187"/>
        <v>44042</v>
      </c>
      <c r="S1004" s="149">
        <f>MAX(0,$S$14*O1003*Parameter!$C$6*Parameter!$C$5*Parameter!$C$7*Parameter!$C$8*Parameter!$C$9*Parameter!$C$19*P1003)</f>
        <v>18.7777091608666</v>
      </c>
      <c r="T1004" s="150" t="s">
        <v>169</v>
      </c>
      <c r="V1004" s="153"/>
      <c r="W1004" s="107"/>
      <c r="X1004" s="167"/>
    </row>
    <row r="1005" spans="2:24">
      <c r="B1005" s="251"/>
      <c r="C1005" s="243"/>
      <c r="D1005" s="244"/>
      <c r="E1005" s="107"/>
      <c r="F1005" s="245"/>
      <c r="H1005" s="246"/>
      <c r="I1005" s="247"/>
      <c r="J1005" s="235"/>
      <c r="L1005" s="151" t="s">
        <v>167</v>
      </c>
      <c r="M1005" s="278">
        <v>44075</v>
      </c>
      <c r="N1005" s="157">
        <f t="shared" si="188"/>
        <v>608</v>
      </c>
      <c r="O1005" s="152">
        <v>9</v>
      </c>
      <c r="P1005" s="108">
        <f t="shared" si="189"/>
        <v>1.4136986301369863</v>
      </c>
      <c r="R1005" s="142">
        <f t="shared" si="187"/>
        <v>44066</v>
      </c>
      <c r="S1005" s="149">
        <f>MAX(0,$S$14*O1004*Parameter!$C$6*Parameter!$C$5*Parameter!$C$7*Parameter!$C$8*Parameter!$C$9*Parameter!$C$19*P1004)</f>
        <v>1.7070644691696908</v>
      </c>
      <c r="T1005" s="150" t="s">
        <v>169</v>
      </c>
      <c r="V1005" s="153"/>
      <c r="W1005" s="107"/>
      <c r="X1005" s="167"/>
    </row>
    <row r="1006" spans="2:24">
      <c r="B1006" s="251"/>
      <c r="C1006" s="243"/>
      <c r="D1006" s="244"/>
      <c r="E1006" s="107"/>
      <c r="F1006" s="245"/>
      <c r="H1006" s="246"/>
      <c r="I1006" s="247"/>
      <c r="J1006" s="235"/>
      <c r="L1006" s="151" t="s">
        <v>290</v>
      </c>
      <c r="M1006" s="278">
        <v>44086</v>
      </c>
      <c r="N1006" s="157">
        <f t="shared" si="188"/>
        <v>619</v>
      </c>
      <c r="O1006" s="152">
        <v>3</v>
      </c>
      <c r="P1006" s="108">
        <f t="shared" si="189"/>
        <v>1.4136986301369863</v>
      </c>
      <c r="R1006" s="142">
        <f t="shared" si="187"/>
        <v>44075</v>
      </c>
      <c r="S1006" s="149">
        <f>MAX(0,$S$14*O1005*Parameter!$C$6*Parameter!$C$5*Parameter!$C$7*Parameter!$C$8*Parameter!$C$9*Parameter!$C$19*P1005)</f>
        <v>7.6817901112636084</v>
      </c>
      <c r="T1006" s="150" t="s">
        <v>169</v>
      </c>
      <c r="V1006" s="153"/>
      <c r="W1006" s="107"/>
      <c r="X1006" s="167"/>
    </row>
    <row r="1007" spans="2:24">
      <c r="B1007" s="251"/>
      <c r="C1007" s="243"/>
      <c r="D1007" s="244"/>
      <c r="E1007" s="107"/>
      <c r="F1007" s="245"/>
      <c r="H1007" s="246"/>
      <c r="I1007" s="247"/>
      <c r="J1007" s="235"/>
      <c r="L1007" s="151" t="s">
        <v>167</v>
      </c>
      <c r="M1007" s="278">
        <v>44093</v>
      </c>
      <c r="N1007" s="157">
        <f t="shared" si="188"/>
        <v>626</v>
      </c>
      <c r="O1007" s="152">
        <v>8</v>
      </c>
      <c r="P1007" s="108">
        <f t="shared" si="189"/>
        <v>1.4136986301369863</v>
      </c>
      <c r="R1007" s="142">
        <f t="shared" si="187"/>
        <v>44086</v>
      </c>
      <c r="S1007" s="149">
        <f>MAX(0,$S$14*O1006*Parameter!$C$6*Parameter!$C$5*Parameter!$C$7*Parameter!$C$8*Parameter!$C$9*Parameter!$C$19*P1006)</f>
        <v>2.5605967037545363</v>
      </c>
      <c r="T1007" s="150" t="s">
        <v>169</v>
      </c>
      <c r="V1007" s="153"/>
      <c r="W1007" s="107"/>
      <c r="X1007" s="167"/>
    </row>
    <row r="1008" spans="2:24">
      <c r="B1008" s="251"/>
      <c r="C1008" s="243"/>
      <c r="D1008" s="244"/>
      <c r="E1008" s="107"/>
      <c r="F1008" s="245"/>
      <c r="H1008" s="246"/>
      <c r="I1008" s="247"/>
      <c r="J1008" s="235"/>
      <c r="L1008" s="151" t="s">
        <v>290</v>
      </c>
      <c r="M1008" s="278">
        <v>44100</v>
      </c>
      <c r="N1008" s="157">
        <f t="shared" si="188"/>
        <v>633</v>
      </c>
      <c r="O1008" s="152">
        <v>10</v>
      </c>
      <c r="P1008" s="108">
        <f t="shared" si="189"/>
        <v>1.4136986301369863</v>
      </c>
      <c r="R1008" s="142">
        <f t="shared" si="187"/>
        <v>44093</v>
      </c>
      <c r="S1008" s="149">
        <f>MAX(0,$S$14*O1007*Parameter!$C$6*Parameter!$C$5*Parameter!$C$7*Parameter!$C$8*Parameter!$C$9*Parameter!$C$19*P1007)</f>
        <v>6.8282578766787632</v>
      </c>
      <c r="T1008" s="150" t="s">
        <v>169</v>
      </c>
      <c r="V1008" s="153"/>
      <c r="W1008" s="107"/>
      <c r="X1008" s="167"/>
    </row>
    <row r="1009" spans="2:24">
      <c r="B1009" s="251"/>
      <c r="C1009" s="243"/>
      <c r="D1009" s="244"/>
      <c r="E1009" s="107"/>
      <c r="F1009" s="245"/>
      <c r="H1009" s="246"/>
      <c r="I1009" s="247"/>
      <c r="J1009" s="235"/>
      <c r="L1009" s="151" t="s">
        <v>167</v>
      </c>
      <c r="M1009" s="278">
        <v>44103</v>
      </c>
      <c r="N1009" s="157">
        <f t="shared" si="188"/>
        <v>636</v>
      </c>
      <c r="O1009" s="152">
        <v>1</v>
      </c>
      <c r="P1009" s="108">
        <f t="shared" si="189"/>
        <v>1.4136986301369863</v>
      </c>
      <c r="R1009" s="142">
        <f t="shared" si="187"/>
        <v>44100</v>
      </c>
      <c r="S1009" s="149">
        <f>MAX(0,$S$14*O1008*Parameter!$C$6*Parameter!$C$5*Parameter!$C$7*Parameter!$C$8*Parameter!$C$9*Parameter!$C$19*P1008)</f>
        <v>8.5353223458484546</v>
      </c>
      <c r="T1009" s="150" t="s">
        <v>169</v>
      </c>
      <c r="V1009" s="153"/>
      <c r="W1009" s="107"/>
      <c r="X1009" s="167"/>
    </row>
    <row r="1010" spans="2:24">
      <c r="B1010" s="251"/>
      <c r="C1010" s="243"/>
      <c r="D1010" s="244"/>
      <c r="E1010" s="107"/>
      <c r="F1010" s="245"/>
      <c r="H1010" s="246"/>
      <c r="I1010" s="247"/>
      <c r="J1010" s="235"/>
      <c r="L1010" s="151" t="s">
        <v>167</v>
      </c>
      <c r="M1010" s="278">
        <v>44112</v>
      </c>
      <c r="N1010" s="157">
        <f t="shared" si="188"/>
        <v>645</v>
      </c>
      <c r="O1010" s="152">
        <v>2</v>
      </c>
      <c r="P1010" s="108">
        <f t="shared" si="189"/>
        <v>1.4136986301369863</v>
      </c>
      <c r="Q1010" s="11"/>
      <c r="R1010" s="142">
        <f t="shared" si="187"/>
        <v>44103</v>
      </c>
      <c r="S1010" s="149">
        <f>MAX(0,$S$14*O1009*Parameter!$C$6*Parameter!$C$5*Parameter!$C$7*Parameter!$C$8*Parameter!$C$9*Parameter!$C$19*P1009)</f>
        <v>0.8535322345848454</v>
      </c>
      <c r="T1010" s="150" t="s">
        <v>169</v>
      </c>
      <c r="V1010" s="153"/>
      <c r="W1010" s="107"/>
      <c r="X1010" s="167"/>
    </row>
    <row r="1011" spans="2:24">
      <c r="B1011" s="251"/>
      <c r="C1011" s="243"/>
      <c r="D1011" s="244"/>
      <c r="E1011" s="107"/>
      <c r="F1011" s="245"/>
      <c r="H1011" s="246"/>
      <c r="I1011" s="247"/>
      <c r="J1011" s="235"/>
      <c r="L1011" s="285" t="s">
        <v>176</v>
      </c>
      <c r="M1011" s="285"/>
      <c r="N1011" s="285"/>
      <c r="O1011" s="286">
        <f>SUM(O972:O1010)</f>
        <v>3877</v>
      </c>
      <c r="P1011" s="287"/>
      <c r="R1011" s="142">
        <f t="shared" si="187"/>
        <v>44112</v>
      </c>
      <c r="S1011" s="149">
        <f>MAX(0,$S$14*O1010*Parameter!$C$6*Parameter!$C$5*Parameter!$C$7*Parameter!$C$8*Parameter!$C$9*Parameter!$C$19*P1010)</f>
        <v>1.7070644691696908</v>
      </c>
      <c r="T1011" s="150" t="s">
        <v>169</v>
      </c>
      <c r="V1011" s="153"/>
      <c r="W1011" s="107"/>
      <c r="X1011" s="167"/>
    </row>
    <row r="1012" spans="2:24">
      <c r="B1012" s="251"/>
      <c r="C1012" s="243"/>
      <c r="D1012" s="244"/>
      <c r="E1012" s="107"/>
      <c r="F1012" s="245"/>
      <c r="H1012" s="246"/>
      <c r="I1012" s="247"/>
      <c r="J1012" s="235"/>
      <c r="L1012" s="285"/>
      <c r="M1012" s="285"/>
      <c r="N1012" s="285"/>
      <c r="O1012" s="286"/>
      <c r="P1012" s="287"/>
      <c r="R1012" s="144" t="s">
        <v>177</v>
      </c>
      <c r="S1012" s="238">
        <f>SUM(S973:S1011)</f>
        <v>2902.4363637057663</v>
      </c>
      <c r="T1012" s="150" t="s">
        <v>169</v>
      </c>
      <c r="V1012" s="153"/>
      <c r="W1012" s="107"/>
      <c r="X1012" s="167"/>
    </row>
    <row r="1013" spans="2:24">
      <c r="B1013" s="251"/>
      <c r="C1013" s="243"/>
      <c r="D1013" s="244"/>
      <c r="E1013" s="107"/>
      <c r="F1013" s="245"/>
      <c r="H1013" s="246"/>
      <c r="I1013" s="247"/>
      <c r="J1013" s="235"/>
      <c r="V1013" s="153"/>
      <c r="W1013" s="107"/>
      <c r="X1013" s="167"/>
    </row>
    <row r="1014" spans="2:24" ht="15.75" thickBot="1">
      <c r="B1014" s="252"/>
      <c r="C1014" s="253"/>
      <c r="D1014" s="254"/>
      <c r="E1014" s="255"/>
      <c r="F1014" s="256"/>
      <c r="G1014" s="168"/>
      <c r="H1014" s="257"/>
      <c r="I1014" s="258"/>
      <c r="J1014" s="236"/>
      <c r="K1014" s="172"/>
      <c r="L1014" s="172"/>
      <c r="M1014" s="172"/>
      <c r="N1014" s="172"/>
      <c r="O1014" s="172"/>
      <c r="P1014" s="172"/>
      <c r="Q1014" s="172"/>
      <c r="R1014" s="172"/>
      <c r="S1014" s="172"/>
      <c r="T1014" s="172"/>
      <c r="U1014" s="172"/>
      <c r="V1014" s="259"/>
      <c r="W1014" s="255"/>
      <c r="X1014" s="260"/>
    </row>
    <row r="1015" spans="2:24" ht="15.75" thickBot="1"/>
    <row r="1016" spans="2:24" ht="24" thickBot="1">
      <c r="B1016" s="174" t="s">
        <v>71</v>
      </c>
      <c r="C1016" s="158" t="s">
        <v>146</v>
      </c>
      <c r="D1016" s="175">
        <f>I1018+S1018</f>
        <v>12413</v>
      </c>
      <c r="E1016" s="176" t="s">
        <v>147</v>
      </c>
      <c r="F1016" s="158" t="str">
        <f>X1025</f>
        <v>Less than expected</v>
      </c>
      <c r="G1016" s="177"/>
      <c r="H1016" s="177"/>
      <c r="I1016" s="175">
        <f>E1049+O1031</f>
        <v>18000</v>
      </c>
      <c r="J1016" s="177" t="s">
        <v>148</v>
      </c>
      <c r="K1016" s="177"/>
      <c r="L1016" s="177"/>
      <c r="M1016" s="186">
        <v>0</v>
      </c>
      <c r="N1016" s="177" t="s">
        <v>149</v>
      </c>
      <c r="O1016" s="177"/>
      <c r="P1016" s="177"/>
      <c r="Q1016" s="177"/>
      <c r="R1016" s="177"/>
      <c r="S1016" s="175">
        <f>I1016-M1016</f>
        <v>18000</v>
      </c>
      <c r="T1016" s="177" t="s">
        <v>150</v>
      </c>
      <c r="U1016" s="177"/>
      <c r="V1016" s="177"/>
      <c r="W1016" s="242">
        <f>S1016*'MR Reference'!$C$79</f>
        <v>16560</v>
      </c>
      <c r="X1016" s="241" t="s">
        <v>151</v>
      </c>
    </row>
    <row r="1017" spans="2:24" ht="19.5" thickBot="1">
      <c r="B1017" s="159"/>
      <c r="C1017" s="14"/>
      <c r="D1017" s="14"/>
      <c r="E1017" s="15"/>
      <c r="F1017" s="16"/>
      <c r="G1017" s="14"/>
      <c r="X1017" s="160"/>
    </row>
    <row r="1018" spans="2:24" ht="24" thickBot="1">
      <c r="B1018" s="67" t="s">
        <v>303</v>
      </c>
      <c r="C1018" s="237" t="s">
        <v>153</v>
      </c>
      <c r="D1018" s="69"/>
      <c r="E1018" s="70"/>
      <c r="F1018" s="68"/>
      <c r="G1018" s="71"/>
      <c r="H1018" s="68" t="s">
        <v>146</v>
      </c>
      <c r="I1018" s="141">
        <f>ROUNDDOWN(I1050,0)</f>
        <v>11778</v>
      </c>
      <c r="J1018" s="72" t="s">
        <v>147</v>
      </c>
      <c r="L1018" s="67" t="s">
        <v>304</v>
      </c>
      <c r="M1018" s="237" t="s">
        <v>155</v>
      </c>
      <c r="N1018" s="69"/>
      <c r="O1018" s="70"/>
      <c r="P1018" s="239"/>
      <c r="Q1018" s="71"/>
      <c r="R1018" s="68" t="s">
        <v>146</v>
      </c>
      <c r="S1018" s="141">
        <f>ROUNDDOWN(S1032,0)</f>
        <v>635</v>
      </c>
      <c r="T1018" s="72" t="s">
        <v>147</v>
      </c>
      <c r="V1018" s="288" t="s">
        <v>156</v>
      </c>
      <c r="W1018" s="289"/>
      <c r="X1018" s="290"/>
    </row>
    <row r="1019" spans="2:24" ht="18.75">
      <c r="B1019" s="159"/>
      <c r="C1019" s="14"/>
      <c r="D1019" s="14"/>
      <c r="E1019" s="15"/>
      <c r="F1019" s="16"/>
      <c r="G1019" s="14"/>
      <c r="L1019" s="11"/>
      <c r="M1019" s="14"/>
      <c r="N1019" s="14"/>
      <c r="O1019" s="15"/>
      <c r="P1019" s="16"/>
      <c r="Q1019" s="14"/>
      <c r="X1019" s="160"/>
    </row>
    <row r="1020" spans="2:24" ht="18.75">
      <c r="B1020" s="161" t="s">
        <v>157</v>
      </c>
      <c r="C1020" s="14"/>
      <c r="D1020" s="14"/>
      <c r="E1020" s="15"/>
      <c r="F1020" s="16"/>
      <c r="G1020" s="14"/>
      <c r="H1020" s="17" t="s">
        <v>158</v>
      </c>
      <c r="L1020" s="17" t="s">
        <v>283</v>
      </c>
      <c r="M1020" s="14"/>
      <c r="N1020" s="14"/>
      <c r="O1020" s="15"/>
      <c r="P1020" s="16"/>
      <c r="Q1020" s="14"/>
      <c r="R1020" s="17" t="s">
        <v>158</v>
      </c>
      <c r="V1020" s="17" t="s">
        <v>156</v>
      </c>
      <c r="X1020" s="160"/>
    </row>
    <row r="1021" spans="2:24" ht="23.25">
      <c r="B1021" s="162" t="s">
        <v>305</v>
      </c>
      <c r="C1021" s="146"/>
      <c r="D1021" s="144" t="s">
        <v>160</v>
      </c>
      <c r="E1021" s="147" t="s">
        <v>267</v>
      </c>
      <c r="F1021" s="144" t="s">
        <v>162</v>
      </c>
      <c r="G1021" s="18"/>
      <c r="H1021" s="145" t="s">
        <v>303</v>
      </c>
      <c r="I1021" s="144" t="s">
        <v>163</v>
      </c>
      <c r="J1021" s="148" t="s">
        <v>164</v>
      </c>
      <c r="L1021" s="143" t="s">
        <v>306</v>
      </c>
      <c r="M1021" s="146"/>
      <c r="N1021" s="144" t="s">
        <v>160</v>
      </c>
      <c r="O1021" s="147" t="s">
        <v>161</v>
      </c>
      <c r="P1021" s="144" t="s">
        <v>162</v>
      </c>
      <c r="Q1021" s="18"/>
      <c r="R1021" s="145" t="s">
        <v>304</v>
      </c>
      <c r="S1021" s="144" t="s">
        <v>163</v>
      </c>
      <c r="T1021" s="148" t="s">
        <v>164</v>
      </c>
      <c r="V1021" s="143" t="s">
        <v>71</v>
      </c>
      <c r="W1021" s="148" t="s">
        <v>166</v>
      </c>
      <c r="X1021" s="163" t="s">
        <v>164</v>
      </c>
    </row>
    <row r="1022" spans="2:24">
      <c r="B1022" s="164" t="s">
        <v>167</v>
      </c>
      <c r="C1022" s="178">
        <v>43863</v>
      </c>
      <c r="D1022" s="157">
        <f t="shared" ref="D1022:D1048" si="190">(C1022+(365*2))-$C$3</f>
        <v>396</v>
      </c>
      <c r="E1022" s="152">
        <v>303</v>
      </c>
      <c r="F1022" s="108">
        <f t="shared" ref="F1022:F1048" si="191">MIN($C$5/365, (D1022/365))</f>
        <v>1.0849315068493151</v>
      </c>
      <c r="H1022" s="144" t="s">
        <v>168</v>
      </c>
      <c r="I1022" s="147">
        <f>Parameter!$C$18*(Parameter!$C$17/Parameter!$C$4-1)</f>
        <v>1.9310126823253633</v>
      </c>
      <c r="J1022" s="144" t="s">
        <v>169</v>
      </c>
      <c r="L1022" s="151" t="s">
        <v>290</v>
      </c>
      <c r="M1022" s="178">
        <v>44055</v>
      </c>
      <c r="N1022" s="157">
        <f>(M1022+(365*2))-$C$3</f>
        <v>588</v>
      </c>
      <c r="O1022" s="152">
        <v>177</v>
      </c>
      <c r="P1022" s="108">
        <f>MIN($C$5/365, (N1022/365))</f>
        <v>1.4136986301369863</v>
      </c>
      <c r="Q1022" s="11"/>
      <c r="R1022" s="144" t="s">
        <v>168</v>
      </c>
      <c r="S1022" s="147">
        <f>Parameter!$C$18*(Parameter!$C$17/Parameter!$C$4-1)</f>
        <v>1.9310126823253633</v>
      </c>
      <c r="T1022" s="144" t="s">
        <v>169</v>
      </c>
      <c r="V1022" s="151" t="s">
        <v>170</v>
      </c>
      <c r="W1022" s="152">
        <v>44394</v>
      </c>
      <c r="X1022" s="165" t="s">
        <v>171</v>
      </c>
    </row>
    <row r="1023" spans="2:24">
      <c r="B1023" s="164" t="s">
        <v>167</v>
      </c>
      <c r="C1023" s="178">
        <v>43864</v>
      </c>
      <c r="D1023" s="157">
        <f t="shared" si="190"/>
        <v>397</v>
      </c>
      <c r="E1023" s="152">
        <v>268</v>
      </c>
      <c r="F1023" s="108">
        <f t="shared" si="191"/>
        <v>1.0876712328767124</v>
      </c>
      <c r="H1023" s="142">
        <f t="shared" ref="H1023:H1040" si="192">C1022</f>
        <v>43863</v>
      </c>
      <c r="I1023" s="149">
        <f>MAX(0,$I$14*E1022*Parameter!$C$6*Parameter!$C$5*Parameter!$C$7*Parameter!$C$8*Parameter!$C$9*Parameter!$C$19*F1022)</f>
        <v>198.47601892125275</v>
      </c>
      <c r="J1023" s="150" t="s">
        <v>187</v>
      </c>
      <c r="L1023" s="151" t="s">
        <v>167</v>
      </c>
      <c r="M1023" s="178">
        <v>44056</v>
      </c>
      <c r="N1023" s="157">
        <f t="shared" ref="N1023:N1030" si="193">(M1023+(365*2))-$C$3</f>
        <v>589</v>
      </c>
      <c r="O1023" s="152">
        <v>137</v>
      </c>
      <c r="P1023" s="108">
        <f t="shared" ref="P1023:P1030" si="194">MIN($C$5/365, (N1023/365))</f>
        <v>1.4136986301369863</v>
      </c>
      <c r="Q1023" s="11"/>
      <c r="R1023" s="142">
        <f>M1022</f>
        <v>44055</v>
      </c>
      <c r="S1023" s="149">
        <f>MAX(0,$S$14*O1022*Parameter!$C$6*Parameter!$C$5*Parameter!$C$7*Parameter!$C$8*Parameter!$C$9*Parameter!$C$19*P1022)</f>
        <v>151.07520552151766</v>
      </c>
      <c r="T1023" s="150" t="s">
        <v>169</v>
      </c>
      <c r="V1023" s="151" t="s">
        <v>172</v>
      </c>
      <c r="W1023" s="152">
        <f>(W1022/365)*$C$5</f>
        <v>62759.736986301366</v>
      </c>
      <c r="X1023" s="165" t="s">
        <v>173</v>
      </c>
    </row>
    <row r="1024" spans="2:24">
      <c r="B1024" s="164" t="s">
        <v>167</v>
      </c>
      <c r="C1024" s="178">
        <v>43865</v>
      </c>
      <c r="D1024" s="157">
        <f t="shared" si="190"/>
        <v>398</v>
      </c>
      <c r="E1024" s="152">
        <v>303</v>
      </c>
      <c r="F1024" s="108">
        <f t="shared" si="191"/>
        <v>1.0904109589041096</v>
      </c>
      <c r="H1024" s="142">
        <f t="shared" si="192"/>
        <v>43864</v>
      </c>
      <c r="I1024" s="149">
        <f>MAX(0,$I$14*E1023*Parameter!$C$6*Parameter!$C$5*Parameter!$C$7*Parameter!$C$8*Parameter!$C$9*Parameter!$C$19*F1023)</f>
        <v>175.99305354823488</v>
      </c>
      <c r="J1024" s="150" t="s">
        <v>187</v>
      </c>
      <c r="L1024" s="151" t="s">
        <v>167</v>
      </c>
      <c r="M1024" s="178">
        <v>44057</v>
      </c>
      <c r="N1024" s="157">
        <f t="shared" si="193"/>
        <v>590</v>
      </c>
      <c r="O1024" s="152">
        <v>132</v>
      </c>
      <c r="P1024" s="108">
        <f t="shared" si="194"/>
        <v>1.4136986301369863</v>
      </c>
      <c r="Q1024" s="11"/>
      <c r="R1024" s="142">
        <f>M1023</f>
        <v>44056</v>
      </c>
      <c r="S1024" s="149">
        <f>MAX(0,$S$14*O1023*Parameter!$C$6*Parameter!$C$5*Parameter!$C$7*Parameter!$C$8*Parameter!$C$9*Parameter!$C$19*P1023)</f>
        <v>116.93391613812383</v>
      </c>
      <c r="T1024" s="150" t="s">
        <v>169</v>
      </c>
      <c r="V1024" s="151" t="s">
        <v>174</v>
      </c>
      <c r="W1024" s="154">
        <f>D1016</f>
        <v>12413</v>
      </c>
      <c r="X1024" s="165" t="s">
        <v>173</v>
      </c>
    </row>
    <row r="1025" spans="2:24">
      <c r="B1025" s="164" t="s">
        <v>167</v>
      </c>
      <c r="C1025" s="178">
        <v>43866</v>
      </c>
      <c r="D1025" s="157">
        <f t="shared" si="190"/>
        <v>399</v>
      </c>
      <c r="E1025" s="152">
        <v>390</v>
      </c>
      <c r="F1025" s="108">
        <f t="shared" si="191"/>
        <v>1.0931506849315069</v>
      </c>
      <c r="H1025" s="142">
        <f t="shared" si="192"/>
        <v>43865</v>
      </c>
      <c r="I1025" s="149">
        <f>MAX(0,$I$14*E1024*Parameter!$C$6*Parameter!$C$5*Parameter!$C$7*Parameter!$C$8*Parameter!$C$9*Parameter!$C$19*F1024)</f>
        <v>199.47842305721866</v>
      </c>
      <c r="J1025" s="150" t="s">
        <v>187</v>
      </c>
      <c r="L1025" s="151" t="s">
        <v>290</v>
      </c>
      <c r="M1025" s="278">
        <v>44058</v>
      </c>
      <c r="N1025" s="157">
        <f t="shared" si="193"/>
        <v>591</v>
      </c>
      <c r="O1025" s="152">
        <v>25</v>
      </c>
      <c r="P1025" s="108">
        <f t="shared" si="194"/>
        <v>1.4136986301369863</v>
      </c>
      <c r="R1025" s="142">
        <f t="shared" ref="R1025:R1028" si="195">M1024</f>
        <v>44057</v>
      </c>
      <c r="S1025" s="149">
        <f>MAX(0,$S$14*O1024*Parameter!$C$6*Parameter!$C$5*Parameter!$C$7*Parameter!$C$8*Parameter!$C$9*Parameter!$C$19*P1024)</f>
        <v>112.66625496519958</v>
      </c>
      <c r="T1025" s="150" t="s">
        <v>169</v>
      </c>
      <c r="V1025" s="155" t="s">
        <v>175</v>
      </c>
      <c r="W1025" s="156">
        <f>(W1023-W1024)/W1023</f>
        <v>0.80221395760932845</v>
      </c>
      <c r="X1025" s="166" t="str">
        <f>IF(W1025&lt;100%,"Less than expected","More than expected")</f>
        <v>Less than expected</v>
      </c>
    </row>
    <row r="1026" spans="2:24">
      <c r="B1026" s="164" t="s">
        <v>167</v>
      </c>
      <c r="C1026" s="178">
        <v>43868</v>
      </c>
      <c r="D1026" s="157">
        <f t="shared" si="190"/>
        <v>401</v>
      </c>
      <c r="E1026" s="152">
        <v>314</v>
      </c>
      <c r="F1026" s="108">
        <f t="shared" si="191"/>
        <v>1.0986301369863014</v>
      </c>
      <c r="H1026" s="142">
        <f t="shared" si="192"/>
        <v>43866</v>
      </c>
      <c r="I1026" s="149">
        <f>MAX(0,$I$14*E1025*Parameter!$C$6*Parameter!$C$5*Parameter!$C$7*Parameter!$C$8*Parameter!$C$9*Parameter!$C$19*F1025)</f>
        <v>257.39951748788337</v>
      </c>
      <c r="J1026" s="150" t="s">
        <v>187</v>
      </c>
      <c r="L1026" s="151" t="s">
        <v>167</v>
      </c>
      <c r="M1026" s="278">
        <v>44061</v>
      </c>
      <c r="N1026" s="157">
        <f t="shared" si="193"/>
        <v>594</v>
      </c>
      <c r="O1026" s="152">
        <v>2</v>
      </c>
      <c r="P1026" s="108">
        <f t="shared" si="194"/>
        <v>1.4136986301369863</v>
      </c>
      <c r="R1026" s="142">
        <f t="shared" si="195"/>
        <v>44058</v>
      </c>
      <c r="S1026" s="149">
        <f>MAX(0,$S$14*O1025*Parameter!$C$6*Parameter!$C$5*Parameter!$C$7*Parameter!$C$8*Parameter!$C$9*Parameter!$C$19*P1025)</f>
        <v>21.33830586462113</v>
      </c>
      <c r="T1026" s="150" t="s">
        <v>169</v>
      </c>
      <c r="V1026" s="153"/>
      <c r="W1026" s="107"/>
      <c r="X1026" s="167"/>
    </row>
    <row r="1027" spans="2:24">
      <c r="B1027" s="164" t="s">
        <v>167</v>
      </c>
      <c r="C1027" s="178">
        <v>43869</v>
      </c>
      <c r="D1027" s="157">
        <f t="shared" si="190"/>
        <v>402</v>
      </c>
      <c r="E1027" s="152">
        <v>265</v>
      </c>
      <c r="F1027" s="108">
        <f t="shared" si="191"/>
        <v>1.1013698630136985</v>
      </c>
      <c r="H1027" s="142">
        <f t="shared" si="192"/>
        <v>43868</v>
      </c>
      <c r="I1027" s="149">
        <f>MAX(0,$I$14*E1026*Parameter!$C$6*Parameter!$C$5*Parameter!$C$7*Parameter!$C$8*Parameter!$C$9*Parameter!$C$19*F1026)</f>
        <v>208.27840656107796</v>
      </c>
      <c r="J1027" s="150" t="s">
        <v>187</v>
      </c>
      <c r="L1027" s="151" t="s">
        <v>167</v>
      </c>
      <c r="M1027" s="278">
        <v>44071</v>
      </c>
      <c r="N1027" s="157">
        <f t="shared" si="193"/>
        <v>604</v>
      </c>
      <c r="O1027" s="152">
        <v>159</v>
      </c>
      <c r="P1027" s="108">
        <f t="shared" si="194"/>
        <v>1.4136986301369863</v>
      </c>
      <c r="R1027" s="142">
        <f t="shared" si="195"/>
        <v>44061</v>
      </c>
      <c r="S1027" s="149">
        <f>MAX(0,$S$14*O1026*Parameter!$C$6*Parameter!$C$5*Parameter!$C$7*Parameter!$C$8*Parameter!$C$9*Parameter!$C$19*P1026)</f>
        <v>1.7070644691696908</v>
      </c>
      <c r="T1027" s="150" t="s">
        <v>169</v>
      </c>
      <c r="V1027" s="153"/>
      <c r="W1027" s="107"/>
      <c r="X1027" s="167"/>
    </row>
    <row r="1028" spans="2:24">
      <c r="B1028" s="164" t="s">
        <v>167</v>
      </c>
      <c r="C1028" s="178">
        <v>43870</v>
      </c>
      <c r="D1028" s="157">
        <f t="shared" si="190"/>
        <v>403</v>
      </c>
      <c r="E1028" s="152">
        <v>301</v>
      </c>
      <c r="F1028" s="108">
        <f t="shared" si="191"/>
        <v>1.1041095890410959</v>
      </c>
      <c r="H1028" s="142">
        <f t="shared" si="192"/>
        <v>43869</v>
      </c>
      <c r="I1028" s="149">
        <f>MAX(0,$I$14*E1027*Parameter!$C$6*Parameter!$C$5*Parameter!$C$7*Parameter!$C$8*Parameter!$C$9*Parameter!$C$19*F1027)</f>
        <v>176.21470726806896</v>
      </c>
      <c r="J1028" s="150" t="s">
        <v>187</v>
      </c>
      <c r="L1028" s="151" t="s">
        <v>290</v>
      </c>
      <c r="M1028" s="278">
        <v>44078</v>
      </c>
      <c r="N1028" s="157">
        <f t="shared" si="193"/>
        <v>611</v>
      </c>
      <c r="O1028" s="152">
        <v>98</v>
      </c>
      <c r="P1028" s="108">
        <f t="shared" si="194"/>
        <v>1.4136986301369863</v>
      </c>
      <c r="R1028" s="142">
        <f t="shared" si="195"/>
        <v>44071</v>
      </c>
      <c r="S1028" s="149">
        <f>MAX(0,$S$14*O1027*Parameter!$C$6*Parameter!$C$5*Parameter!$C$7*Parameter!$C$8*Parameter!$C$9*Parameter!$C$19*P1027)</f>
        <v>135.71162529899041</v>
      </c>
      <c r="T1028" s="150" t="s">
        <v>169</v>
      </c>
      <c r="V1028" s="153"/>
      <c r="W1028" s="107"/>
      <c r="X1028" s="167"/>
    </row>
    <row r="1029" spans="2:24">
      <c r="B1029" s="164" t="s">
        <v>167</v>
      </c>
      <c r="C1029" s="178">
        <v>43872</v>
      </c>
      <c r="D1029" s="157">
        <f t="shared" si="190"/>
        <v>405</v>
      </c>
      <c r="E1029" s="152">
        <v>607</v>
      </c>
      <c r="F1029" s="108">
        <f t="shared" si="191"/>
        <v>1.1095890410958904</v>
      </c>
      <c r="H1029" s="142">
        <f t="shared" si="192"/>
        <v>43870</v>
      </c>
      <c r="I1029" s="149">
        <f>MAX(0,$I$14*E1028*Parameter!$C$6*Parameter!$C$5*Parameter!$C$7*Parameter!$C$8*Parameter!$C$9*Parameter!$C$19*F1028)</f>
        <v>200.65120281365412</v>
      </c>
      <c r="J1029" s="150" t="s">
        <v>187</v>
      </c>
      <c r="L1029" s="151" t="s">
        <v>167</v>
      </c>
      <c r="M1029" s="278">
        <v>44079</v>
      </c>
      <c r="N1029" s="157">
        <f t="shared" si="193"/>
        <v>612</v>
      </c>
      <c r="O1029" s="152">
        <v>12</v>
      </c>
      <c r="P1029" s="108">
        <f t="shared" si="194"/>
        <v>1.4136986301369863</v>
      </c>
      <c r="R1029" s="142">
        <f t="shared" ref="R1029:R1031" si="196">M1028</f>
        <v>44078</v>
      </c>
      <c r="S1029" s="149">
        <f>MAX(0,$S$14*O1028*Parameter!$C$6*Parameter!$C$5*Parameter!$C$7*Parameter!$C$8*Parameter!$C$9*Parameter!$C$19*P1028)</f>
        <v>83.64615898931487</v>
      </c>
      <c r="T1029" s="150" t="s">
        <v>169</v>
      </c>
      <c r="V1029" s="153"/>
      <c r="W1029" s="107"/>
      <c r="X1029" s="167"/>
    </row>
    <row r="1030" spans="2:24">
      <c r="B1030" s="164" t="s">
        <v>167</v>
      </c>
      <c r="C1030" s="178">
        <v>43873</v>
      </c>
      <c r="D1030" s="157">
        <f t="shared" si="190"/>
        <v>406</v>
      </c>
      <c r="E1030" s="152">
        <v>349</v>
      </c>
      <c r="F1030" s="108">
        <f t="shared" si="191"/>
        <v>1.1123287671232878</v>
      </c>
      <c r="H1030" s="142">
        <f t="shared" si="192"/>
        <v>43872</v>
      </c>
      <c r="I1030" s="149">
        <f>MAX(0,$I$14*E1029*Parameter!$C$6*Parameter!$C$5*Parameter!$C$7*Parameter!$C$8*Parameter!$C$9*Parameter!$C$19*F1029)</f>
        <v>406.64359862241378</v>
      </c>
      <c r="J1030" s="150" t="s">
        <v>187</v>
      </c>
      <c r="L1030" s="151" t="s">
        <v>167</v>
      </c>
      <c r="M1030" s="278">
        <v>44144</v>
      </c>
      <c r="N1030" s="157">
        <f t="shared" si="193"/>
        <v>677</v>
      </c>
      <c r="O1030" s="152">
        <v>3</v>
      </c>
      <c r="P1030" s="108">
        <f t="shared" si="194"/>
        <v>1.4136986301369863</v>
      </c>
      <c r="R1030" s="142">
        <f t="shared" si="196"/>
        <v>44079</v>
      </c>
      <c r="S1030" s="149">
        <f>MAX(0,$S$14*O1029*Parameter!$C$6*Parameter!$C$5*Parameter!$C$7*Parameter!$C$8*Parameter!$C$9*Parameter!$C$19*P1029)</f>
        <v>10.242386815018145</v>
      </c>
      <c r="T1030" s="150" t="s">
        <v>169</v>
      </c>
      <c r="V1030" s="153"/>
      <c r="W1030" s="107"/>
      <c r="X1030" s="167"/>
    </row>
    <row r="1031" spans="2:24">
      <c r="B1031" s="164" t="s">
        <v>167</v>
      </c>
      <c r="C1031" s="178">
        <v>43874</v>
      </c>
      <c r="D1031" s="157">
        <f t="shared" si="190"/>
        <v>407</v>
      </c>
      <c r="E1031" s="152">
        <v>392</v>
      </c>
      <c r="F1031" s="108">
        <f t="shared" si="191"/>
        <v>1.1150684931506849</v>
      </c>
      <c r="H1031" s="142">
        <f t="shared" si="192"/>
        <v>43873</v>
      </c>
      <c r="I1031" s="149">
        <f>MAX(0,$I$14*E1030*Parameter!$C$6*Parameter!$C$5*Parameter!$C$7*Parameter!$C$8*Parameter!$C$9*Parameter!$C$19*F1030)</f>
        <v>234.38061326989359</v>
      </c>
      <c r="J1031" s="150" t="s">
        <v>187</v>
      </c>
      <c r="L1031" s="285" t="s">
        <v>176</v>
      </c>
      <c r="M1031" s="285"/>
      <c r="N1031" s="285"/>
      <c r="O1031" s="286">
        <f>SUM(O1022:O1030)</f>
        <v>745</v>
      </c>
      <c r="P1031" s="287"/>
      <c r="R1031" s="142">
        <f t="shared" si="196"/>
        <v>44144</v>
      </c>
      <c r="S1031" s="149">
        <f>MAX(0,$S$14*O1030*Parameter!$C$6*Parameter!$C$5*Parameter!$C$7*Parameter!$C$8*Parameter!$C$9*Parameter!$C$19*P1030)</f>
        <v>2.5605967037545363</v>
      </c>
      <c r="T1031" s="150" t="s">
        <v>169</v>
      </c>
      <c r="V1031" s="153"/>
      <c r="W1031" s="107"/>
      <c r="X1031" s="167"/>
    </row>
    <row r="1032" spans="2:24">
      <c r="B1032" s="164" t="s">
        <v>167</v>
      </c>
      <c r="C1032" s="178">
        <v>43875</v>
      </c>
      <c r="D1032" s="157">
        <f t="shared" si="190"/>
        <v>408</v>
      </c>
      <c r="E1032" s="152">
        <v>695</v>
      </c>
      <c r="F1032" s="108">
        <f t="shared" si="191"/>
        <v>1.1178082191780823</v>
      </c>
      <c r="H1032" s="142">
        <f t="shared" si="192"/>
        <v>43874</v>
      </c>
      <c r="I1032" s="149">
        <f>MAX(0,$I$14*E1031*Parameter!$C$6*Parameter!$C$5*Parameter!$C$7*Parameter!$C$8*Parameter!$C$9*Parameter!$C$19*F1031)</f>
        <v>263.90687371047403</v>
      </c>
      <c r="J1032" s="150" t="s">
        <v>187</v>
      </c>
      <c r="L1032" s="285"/>
      <c r="M1032" s="285"/>
      <c r="N1032" s="285"/>
      <c r="O1032" s="286"/>
      <c r="P1032" s="287"/>
      <c r="R1032" s="144" t="s">
        <v>177</v>
      </c>
      <c r="S1032" s="238">
        <f>SUM(S1023:S1031)</f>
        <v>635.88151476570988</v>
      </c>
      <c r="T1032" s="150" t="s">
        <v>169</v>
      </c>
      <c r="V1032" s="153"/>
      <c r="W1032" s="107"/>
      <c r="X1032" s="167"/>
    </row>
    <row r="1033" spans="2:24">
      <c r="B1033" s="164" t="s">
        <v>167</v>
      </c>
      <c r="C1033" s="178">
        <v>43876</v>
      </c>
      <c r="D1033" s="157">
        <f t="shared" si="190"/>
        <v>409</v>
      </c>
      <c r="E1033" s="152">
        <v>630</v>
      </c>
      <c r="F1033" s="108">
        <f t="shared" si="191"/>
        <v>1.1205479452054794</v>
      </c>
      <c r="H1033" s="142">
        <f t="shared" si="192"/>
        <v>43875</v>
      </c>
      <c r="I1033" s="149">
        <f>MAX(0,$I$14*E1032*Parameter!$C$6*Parameter!$C$5*Parameter!$C$7*Parameter!$C$8*Parameter!$C$9*Parameter!$C$19*F1032)</f>
        <v>469.04573728464879</v>
      </c>
      <c r="J1033" s="150" t="s">
        <v>187</v>
      </c>
      <c r="L1033" s="153"/>
      <c r="M1033" s="280"/>
      <c r="N1033" s="244"/>
      <c r="O1033" s="107"/>
      <c r="P1033" s="245"/>
      <c r="R1033" s="246"/>
      <c r="S1033" s="247"/>
      <c r="T1033" s="235"/>
      <c r="V1033" s="153"/>
      <c r="W1033" s="107"/>
      <c r="X1033" s="167"/>
    </row>
    <row r="1034" spans="2:24">
      <c r="B1034" s="164" t="s">
        <v>167</v>
      </c>
      <c r="C1034" s="178">
        <v>43877</v>
      </c>
      <c r="D1034" s="157">
        <f t="shared" si="190"/>
        <v>410</v>
      </c>
      <c r="E1034" s="152">
        <v>540</v>
      </c>
      <c r="F1034" s="108">
        <f t="shared" si="191"/>
        <v>1.1232876712328768</v>
      </c>
      <c r="H1034" s="142">
        <f t="shared" si="192"/>
        <v>43876</v>
      </c>
      <c r="I1034" s="149">
        <f>MAX(0,$I$14*E1033*Parameter!$C$6*Parameter!$C$5*Parameter!$C$7*Parameter!$C$8*Parameter!$C$9*Parameter!$C$19*F1033)</f>
        <v>426.22025365402544</v>
      </c>
      <c r="J1034" s="150" t="s">
        <v>187</v>
      </c>
      <c r="L1034" s="153"/>
      <c r="M1034" s="280"/>
      <c r="N1034" s="244"/>
      <c r="O1034" s="107"/>
      <c r="P1034" s="245"/>
      <c r="R1034" s="246"/>
      <c r="S1034" s="247"/>
      <c r="T1034" s="235"/>
      <c r="V1034" s="153"/>
      <c r="W1034" s="107"/>
      <c r="X1034" s="167"/>
    </row>
    <row r="1035" spans="2:24">
      <c r="B1035" s="164" t="s">
        <v>167</v>
      </c>
      <c r="C1035" s="178">
        <v>43878</v>
      </c>
      <c r="D1035" s="157">
        <f t="shared" si="190"/>
        <v>411</v>
      </c>
      <c r="E1035" s="152">
        <v>666</v>
      </c>
      <c r="F1035" s="108">
        <f t="shared" si="191"/>
        <v>1.1260273972602739</v>
      </c>
      <c r="H1035" s="142">
        <f t="shared" si="192"/>
        <v>43877</v>
      </c>
      <c r="I1035" s="149">
        <f>MAX(0,$I$14*E1034*Parameter!$C$6*Parameter!$C$5*Parameter!$C$7*Parameter!$C$8*Parameter!$C$9*Parameter!$C$19*F1034)</f>
        <v>366.22487739745111</v>
      </c>
      <c r="J1035" s="150" t="s">
        <v>187</v>
      </c>
      <c r="L1035" s="153"/>
      <c r="M1035" s="280"/>
      <c r="N1035" s="244"/>
      <c r="O1035" s="107"/>
      <c r="P1035" s="245"/>
      <c r="R1035" s="246"/>
      <c r="S1035" s="247"/>
      <c r="T1035" s="235"/>
      <c r="V1035" s="153"/>
      <c r="W1035" s="107"/>
      <c r="X1035" s="167"/>
    </row>
    <row r="1036" spans="2:24">
      <c r="B1036" s="164" t="s">
        <v>167</v>
      </c>
      <c r="C1036" s="178">
        <v>43879</v>
      </c>
      <c r="D1036" s="157">
        <f t="shared" si="190"/>
        <v>412</v>
      </c>
      <c r="E1036" s="152">
        <v>1114</v>
      </c>
      <c r="F1036" s="108">
        <f t="shared" si="191"/>
        <v>1.1287671232876713</v>
      </c>
      <c r="H1036" s="142">
        <f t="shared" si="192"/>
        <v>43878</v>
      </c>
      <c r="I1036" s="149">
        <f>MAX(0,$I$14*E1035*Parameter!$C$6*Parameter!$C$5*Parameter!$C$7*Parameter!$C$8*Parameter!$C$9*Parameter!$C$19*F1035)</f>
        <v>452.77900086040961</v>
      </c>
      <c r="J1036" s="150" t="s">
        <v>187</v>
      </c>
      <c r="L1036" s="153"/>
      <c r="M1036" s="280"/>
      <c r="N1036" s="244"/>
      <c r="O1036" s="107"/>
      <c r="P1036" s="245"/>
      <c r="R1036" s="246"/>
      <c r="S1036" s="247"/>
      <c r="T1036" s="235"/>
      <c r="V1036" s="153"/>
      <c r="W1036" s="107"/>
      <c r="X1036" s="167"/>
    </row>
    <row r="1037" spans="2:24">
      <c r="B1037" s="164" t="s">
        <v>167</v>
      </c>
      <c r="C1037" s="178">
        <v>43880</v>
      </c>
      <c r="D1037" s="157">
        <f t="shared" si="190"/>
        <v>413</v>
      </c>
      <c r="E1037" s="152">
        <v>1136</v>
      </c>
      <c r="F1037" s="108">
        <f t="shared" si="191"/>
        <v>1.1315068493150684</v>
      </c>
      <c r="H1037" s="142">
        <f t="shared" si="192"/>
        <v>43879</v>
      </c>
      <c r="I1037" s="149">
        <f>MAX(0,$I$14*E1036*Parameter!$C$6*Parameter!$C$5*Parameter!$C$7*Parameter!$C$8*Parameter!$C$9*Parameter!$C$19*F1036)</f>
        <v>759.19376481189408</v>
      </c>
      <c r="J1037" s="150" t="s">
        <v>187</v>
      </c>
      <c r="L1037" s="153"/>
      <c r="M1037" s="280"/>
      <c r="N1037" s="244"/>
      <c r="O1037" s="107"/>
      <c r="P1037" s="245"/>
      <c r="R1037" s="246"/>
      <c r="S1037" s="247"/>
      <c r="T1037" s="235"/>
      <c r="V1037" s="153"/>
      <c r="W1037" s="107"/>
      <c r="X1037" s="167"/>
    </row>
    <row r="1038" spans="2:24">
      <c r="B1038" s="164" t="s">
        <v>167</v>
      </c>
      <c r="C1038" s="178">
        <v>43881</v>
      </c>
      <c r="D1038" s="157">
        <f t="shared" si="190"/>
        <v>414</v>
      </c>
      <c r="E1038" s="152">
        <v>650</v>
      </c>
      <c r="F1038" s="108">
        <f t="shared" si="191"/>
        <v>1.1342465753424658</v>
      </c>
      <c r="H1038" s="142">
        <f t="shared" si="192"/>
        <v>43880</v>
      </c>
      <c r="I1038" s="149">
        <f>MAX(0,$I$14*E1037*Parameter!$C$6*Parameter!$C$5*Parameter!$C$7*Parameter!$C$8*Parameter!$C$9*Parameter!$C$19*F1037)</f>
        <v>776.06591363508289</v>
      </c>
      <c r="J1038" s="150" t="s">
        <v>187</v>
      </c>
      <c r="L1038" s="153"/>
      <c r="M1038" s="280"/>
      <c r="N1038" s="244"/>
      <c r="O1038" s="107"/>
      <c r="P1038" s="245"/>
      <c r="R1038" s="246"/>
      <c r="S1038" s="247"/>
      <c r="T1038" s="235"/>
      <c r="V1038" s="153"/>
      <c r="W1038" s="107"/>
      <c r="X1038" s="167"/>
    </row>
    <row r="1039" spans="2:24">
      <c r="B1039" s="164" t="s">
        <v>167</v>
      </c>
      <c r="C1039" s="178">
        <v>43882</v>
      </c>
      <c r="D1039" s="157">
        <f t="shared" si="190"/>
        <v>415</v>
      </c>
      <c r="E1039" s="152">
        <v>1776</v>
      </c>
      <c r="F1039" s="108">
        <f t="shared" si="191"/>
        <v>1.1369863013698631</v>
      </c>
      <c r="H1039" s="142">
        <f t="shared" si="192"/>
        <v>43881</v>
      </c>
      <c r="I1039" s="149">
        <f>MAX(0,$I$14*E1038*Parameter!$C$6*Parameter!$C$5*Parameter!$C$7*Parameter!$C$8*Parameter!$C$9*Parameter!$C$19*F1038)</f>
        <v>445.12698512942228</v>
      </c>
      <c r="J1039" s="150" t="s">
        <v>187</v>
      </c>
      <c r="L1039" s="153"/>
      <c r="M1039" s="280"/>
      <c r="N1039" s="244"/>
      <c r="O1039" s="107"/>
      <c r="P1039" s="245"/>
      <c r="R1039" s="246"/>
      <c r="S1039" s="247"/>
      <c r="T1039" s="235"/>
      <c r="V1039" s="153"/>
      <c r="W1039" s="107"/>
      <c r="X1039" s="167"/>
    </row>
    <row r="1040" spans="2:24">
      <c r="B1040" s="164" t="s">
        <v>167</v>
      </c>
      <c r="C1040" s="178">
        <v>43883</v>
      </c>
      <c r="D1040" s="157">
        <f t="shared" si="190"/>
        <v>416</v>
      </c>
      <c r="E1040" s="152">
        <v>1366</v>
      </c>
      <c r="F1040" s="108">
        <f t="shared" si="191"/>
        <v>1.1397260273972603</v>
      </c>
      <c r="H1040" s="142">
        <f t="shared" si="192"/>
        <v>43882</v>
      </c>
      <c r="I1040" s="149">
        <f>MAX(0,$I$14*E1039*Parameter!$C$6*Parameter!$C$5*Parameter!$C$7*Parameter!$C$8*Parameter!$C$9*Parameter!$C$19*F1039)</f>
        <v>1219.1616243767724</v>
      </c>
      <c r="J1040" s="150" t="s">
        <v>187</v>
      </c>
      <c r="L1040" s="153"/>
      <c r="M1040" s="280"/>
      <c r="N1040" s="244"/>
      <c r="O1040" s="107"/>
      <c r="P1040" s="245"/>
      <c r="R1040" s="246"/>
      <c r="S1040" s="247"/>
      <c r="T1040" s="235"/>
      <c r="V1040" s="153"/>
      <c r="W1040" s="107"/>
      <c r="X1040" s="167"/>
    </row>
    <row r="1041" spans="2:24">
      <c r="B1041" s="164" t="s">
        <v>167</v>
      </c>
      <c r="C1041" s="178">
        <v>43884</v>
      </c>
      <c r="D1041" s="157">
        <f t="shared" si="190"/>
        <v>417</v>
      </c>
      <c r="E1041" s="152">
        <v>729</v>
      </c>
      <c r="F1041" s="108">
        <f t="shared" si="191"/>
        <v>1.1424657534246576</v>
      </c>
      <c r="H1041" s="142">
        <f t="shared" ref="H1041:H1049" si="197">C1040</f>
        <v>43883</v>
      </c>
      <c r="I1041" s="149">
        <f>MAX(0,$I$14*E1040*Parameter!$C$6*Parameter!$C$5*Parameter!$C$7*Parameter!$C$8*Parameter!$C$9*Parameter!$C$19*F1040)</f>
        <v>939.97056879117429</v>
      </c>
      <c r="J1041" s="150" t="s">
        <v>187</v>
      </c>
      <c r="L1041" s="153"/>
      <c r="M1041" s="280"/>
      <c r="N1041" s="244"/>
      <c r="O1041" s="107"/>
      <c r="P1041" s="245"/>
      <c r="R1041" s="246"/>
      <c r="S1041" s="247"/>
      <c r="T1041" s="235"/>
      <c r="V1041" s="153"/>
      <c r="W1041" s="107"/>
      <c r="X1041" s="167"/>
    </row>
    <row r="1042" spans="2:24">
      <c r="B1042" s="164" t="s">
        <v>167</v>
      </c>
      <c r="C1042" s="178">
        <v>43885</v>
      </c>
      <c r="D1042" s="157">
        <f t="shared" si="190"/>
        <v>418</v>
      </c>
      <c r="E1042" s="152">
        <v>1376</v>
      </c>
      <c r="F1042" s="108">
        <f t="shared" si="191"/>
        <v>1.1452054794520548</v>
      </c>
      <c r="H1042" s="142">
        <f t="shared" si="197"/>
        <v>43884</v>
      </c>
      <c r="I1042" s="149">
        <f>MAX(0,$I$14*E1041*Parameter!$C$6*Parameter!$C$5*Parameter!$C$7*Parameter!$C$8*Parameter!$C$9*Parameter!$C$19*F1041)</f>
        <v>502.84462129486622</v>
      </c>
      <c r="J1042" s="150" t="s">
        <v>187</v>
      </c>
      <c r="Q1042" s="11"/>
      <c r="V1042" s="153"/>
      <c r="W1042" s="107"/>
      <c r="X1042" s="167"/>
    </row>
    <row r="1043" spans="2:24">
      <c r="B1043" s="164" t="s">
        <v>167</v>
      </c>
      <c r="C1043" s="178">
        <v>43886</v>
      </c>
      <c r="D1043" s="157">
        <f t="shared" si="190"/>
        <v>419</v>
      </c>
      <c r="E1043" s="152">
        <v>549</v>
      </c>
      <c r="F1043" s="108">
        <f t="shared" si="191"/>
        <v>1.1479452054794521</v>
      </c>
      <c r="H1043" s="142">
        <f t="shared" si="197"/>
        <v>43885</v>
      </c>
      <c r="I1043" s="149">
        <f>MAX(0,$I$14*E1042*Parameter!$C$6*Parameter!$C$5*Parameter!$C$7*Parameter!$C$8*Parameter!$C$9*Parameter!$C$19*F1042)</f>
        <v>951.40393081724108</v>
      </c>
      <c r="J1043" s="150" t="s">
        <v>187</v>
      </c>
      <c r="V1043" s="153"/>
      <c r="W1043" s="107"/>
      <c r="X1043" s="167"/>
    </row>
    <row r="1044" spans="2:24">
      <c r="B1044" s="164" t="s">
        <v>167</v>
      </c>
      <c r="C1044" s="178">
        <v>43887</v>
      </c>
      <c r="D1044" s="157">
        <f t="shared" si="190"/>
        <v>420</v>
      </c>
      <c r="E1044" s="152">
        <v>910</v>
      </c>
      <c r="F1044" s="108">
        <f t="shared" si="191"/>
        <v>1.1506849315068493</v>
      </c>
      <c r="H1044" s="142">
        <f t="shared" si="197"/>
        <v>43886</v>
      </c>
      <c r="I1044" s="149">
        <f>MAX(0,$I$14*E1043*Parameter!$C$6*Parameter!$C$5*Parameter!$C$7*Parameter!$C$8*Parameter!$C$9*Parameter!$C$19*F1043)</f>
        <v>380.50169273989661</v>
      </c>
      <c r="J1044" s="150" t="s">
        <v>187</v>
      </c>
      <c r="V1044" s="153"/>
      <c r="W1044" s="107"/>
      <c r="X1044" s="167"/>
    </row>
    <row r="1045" spans="2:24">
      <c r="B1045" s="164" t="s">
        <v>167</v>
      </c>
      <c r="C1045" s="178">
        <v>43888</v>
      </c>
      <c r="D1045" s="157">
        <f t="shared" si="190"/>
        <v>421</v>
      </c>
      <c r="E1045" s="152">
        <v>185</v>
      </c>
      <c r="F1045" s="108">
        <f t="shared" si="191"/>
        <v>1.1534246575342466</v>
      </c>
      <c r="H1045" s="142">
        <f t="shared" si="197"/>
        <v>43887</v>
      </c>
      <c r="I1045" s="149">
        <f>MAX(0,$I$14*E1044*Parameter!$C$6*Parameter!$C$5*Parameter!$C$7*Parameter!$C$8*Parameter!$C$9*Parameter!$C$19*F1044)</f>
        <v>632.20934119830986</v>
      </c>
      <c r="J1045" s="150" t="s">
        <v>187</v>
      </c>
      <c r="V1045" s="153"/>
      <c r="W1045" s="107"/>
      <c r="X1045" s="167"/>
    </row>
    <row r="1046" spans="2:24">
      <c r="B1046" s="164" t="s">
        <v>167</v>
      </c>
      <c r="C1046" s="178">
        <v>43889</v>
      </c>
      <c r="D1046" s="157">
        <f t="shared" si="190"/>
        <v>422</v>
      </c>
      <c r="E1046" s="152">
        <v>600</v>
      </c>
      <c r="F1046" s="108">
        <f t="shared" si="191"/>
        <v>1.1561643835616437</v>
      </c>
      <c r="H1046" s="142">
        <f t="shared" si="197"/>
        <v>43888</v>
      </c>
      <c r="I1046" s="149">
        <f>MAX(0,$I$14*E1045*Parameter!$C$6*Parameter!$C$5*Parameter!$C$7*Parameter!$C$8*Parameter!$C$9*Parameter!$C$19*F1045)</f>
        <v>128.83208932294713</v>
      </c>
      <c r="J1046" s="150" t="s">
        <v>187</v>
      </c>
      <c r="V1046" s="153"/>
      <c r="W1046" s="107"/>
      <c r="X1046" s="167"/>
    </row>
    <row r="1047" spans="2:24">
      <c r="B1047" s="164" t="s">
        <v>167</v>
      </c>
      <c r="C1047" s="178">
        <v>43890</v>
      </c>
      <c r="D1047" s="157">
        <f t="shared" si="190"/>
        <v>423</v>
      </c>
      <c r="E1047" s="152">
        <v>623</v>
      </c>
      <c r="F1047" s="108">
        <f t="shared" si="191"/>
        <v>1.1589041095890411</v>
      </c>
      <c r="H1047" s="142">
        <f t="shared" si="197"/>
        <v>43889</v>
      </c>
      <c r="I1047" s="149">
        <f>MAX(0,$I$14*E1046*Parameter!$C$6*Parameter!$C$5*Parameter!$C$7*Parameter!$C$8*Parameter!$C$9*Parameter!$C$19*F1046)</f>
        <v>418.82628255209858</v>
      </c>
      <c r="J1047" s="150" t="s">
        <v>187</v>
      </c>
      <c r="V1047" s="153"/>
      <c r="W1047" s="107"/>
      <c r="X1047" s="167"/>
    </row>
    <row r="1048" spans="2:24">
      <c r="B1048" s="164" t="s">
        <v>167</v>
      </c>
      <c r="C1048" s="178">
        <v>43891</v>
      </c>
      <c r="D1048" s="157">
        <f t="shared" si="190"/>
        <v>424</v>
      </c>
      <c r="E1048" s="152">
        <v>218</v>
      </c>
      <c r="F1048" s="108">
        <f t="shared" si="191"/>
        <v>1.1616438356164382</v>
      </c>
      <c r="H1048" s="142">
        <f t="shared" si="197"/>
        <v>43890</v>
      </c>
      <c r="I1048" s="149">
        <f>MAX(0,$I$14*E1047*Parameter!$C$6*Parameter!$C$5*Parameter!$C$7*Parameter!$C$8*Parameter!$C$9*Parameter!$C$19*F1047)</f>
        <v>435.91181443393361</v>
      </c>
      <c r="J1048" s="150" t="s">
        <v>187</v>
      </c>
      <c r="V1048" s="153"/>
      <c r="W1048" s="107"/>
      <c r="X1048" s="167"/>
    </row>
    <row r="1049" spans="2:24">
      <c r="B1049" s="301" t="s">
        <v>176</v>
      </c>
      <c r="C1049" s="294"/>
      <c r="D1049" s="295"/>
      <c r="E1049" s="299">
        <f>SUM(E1022:E1048)</f>
        <v>17255</v>
      </c>
      <c r="F1049" s="291"/>
      <c r="H1049" s="142">
        <f t="shared" si="197"/>
        <v>43891</v>
      </c>
      <c r="I1049" s="149">
        <f>MAX(0,$I$14*E1048*Parameter!$C$6*Parameter!$C$5*Parameter!$C$7*Parameter!$C$8*Parameter!$C$9*Parameter!$C$19*F1048)</f>
        <v>152.89475098284194</v>
      </c>
      <c r="J1049" s="150" t="s">
        <v>187</v>
      </c>
      <c r="X1049" s="160"/>
    </row>
    <row r="1050" spans="2:24" ht="15.75" thickBot="1">
      <c r="B1050" s="302"/>
      <c r="C1050" s="303"/>
      <c r="D1050" s="304"/>
      <c r="E1050" s="305"/>
      <c r="F1050" s="306"/>
      <c r="G1050" s="168"/>
      <c r="H1050" s="169" t="s">
        <v>177</v>
      </c>
      <c r="I1050" s="170">
        <f>SUM(I1023:I1049)</f>
        <v>11778.635664543186</v>
      </c>
      <c r="J1050" s="171" t="s">
        <v>169</v>
      </c>
      <c r="K1050" s="172"/>
      <c r="L1050" s="172"/>
      <c r="M1050" s="172"/>
      <c r="N1050" s="172"/>
      <c r="O1050" s="172"/>
      <c r="P1050" s="172"/>
      <c r="Q1050" s="172"/>
      <c r="R1050" s="172"/>
      <c r="S1050" s="172"/>
      <c r="T1050" s="172"/>
      <c r="U1050" s="172"/>
      <c r="V1050" s="172"/>
      <c r="W1050" s="172"/>
      <c r="X1050" s="173"/>
    </row>
    <row r="1051" spans="2:24" ht="15.75" thickBot="1"/>
    <row r="1052" spans="2:24" ht="24" thickBot="1">
      <c r="B1052" s="174" t="s">
        <v>73</v>
      </c>
      <c r="C1052" s="158" t="s">
        <v>146</v>
      </c>
      <c r="D1052" s="175">
        <f>I1054+S1054</f>
        <v>12137</v>
      </c>
      <c r="E1052" s="176" t="s">
        <v>147</v>
      </c>
      <c r="F1052" s="158" t="str">
        <f>X1061</f>
        <v>Less than expected</v>
      </c>
      <c r="G1052" s="177"/>
      <c r="H1052" s="177"/>
      <c r="I1052" s="175">
        <f>E1086+O1064</f>
        <v>18000</v>
      </c>
      <c r="J1052" s="177" t="s">
        <v>148</v>
      </c>
      <c r="K1052" s="177"/>
      <c r="L1052" s="177"/>
      <c r="M1052" s="186">
        <v>0</v>
      </c>
      <c r="N1052" s="177" t="s">
        <v>149</v>
      </c>
      <c r="O1052" s="177"/>
      <c r="P1052" s="177"/>
      <c r="Q1052" s="177"/>
      <c r="R1052" s="177"/>
      <c r="S1052" s="175">
        <f>I1052-M1052</f>
        <v>18000</v>
      </c>
      <c r="T1052" s="177" t="s">
        <v>150</v>
      </c>
      <c r="U1052" s="177"/>
      <c r="V1052" s="177"/>
      <c r="W1052" s="242">
        <f>S1052*'MR Reference'!$C$79</f>
        <v>16560</v>
      </c>
      <c r="X1052" s="241" t="s">
        <v>151</v>
      </c>
    </row>
    <row r="1053" spans="2:24" ht="19.5" thickBot="1">
      <c r="B1053" s="159"/>
      <c r="C1053" s="14"/>
      <c r="D1053" s="14"/>
      <c r="E1053" s="15"/>
      <c r="F1053" s="16"/>
      <c r="G1053" s="14"/>
      <c r="X1053" s="160"/>
    </row>
    <row r="1054" spans="2:24" ht="24" thickBot="1">
      <c r="B1054" s="67" t="s">
        <v>307</v>
      </c>
      <c r="C1054" s="237" t="s">
        <v>153</v>
      </c>
      <c r="D1054" s="69"/>
      <c r="E1054" s="70"/>
      <c r="F1054" s="68"/>
      <c r="G1054" s="71"/>
      <c r="H1054" s="68" t="s">
        <v>146</v>
      </c>
      <c r="I1054" s="141">
        <f>ROUNDDOWN(I1087,0)</f>
        <v>12109</v>
      </c>
      <c r="J1054" s="72" t="s">
        <v>147</v>
      </c>
      <c r="L1054" s="67" t="s">
        <v>308</v>
      </c>
      <c r="M1054" s="237" t="s">
        <v>155</v>
      </c>
      <c r="N1054" s="69"/>
      <c r="O1054" s="70"/>
      <c r="P1054" s="239"/>
      <c r="Q1054" s="71"/>
      <c r="R1054" s="68" t="s">
        <v>146</v>
      </c>
      <c r="S1054" s="141">
        <f>ROUNDDOWN(S1065,0)</f>
        <v>28</v>
      </c>
      <c r="T1054" s="72" t="s">
        <v>147</v>
      </c>
      <c r="V1054" s="288" t="s">
        <v>156</v>
      </c>
      <c r="W1054" s="289"/>
      <c r="X1054" s="290"/>
    </row>
    <row r="1055" spans="2:24" ht="18.75">
      <c r="B1055" s="159"/>
      <c r="C1055" s="14"/>
      <c r="D1055" s="14"/>
      <c r="E1055" s="15"/>
      <c r="F1055" s="16"/>
      <c r="G1055" s="14"/>
      <c r="L1055" s="11"/>
      <c r="M1055" s="14"/>
      <c r="N1055" s="14"/>
      <c r="O1055" s="15"/>
      <c r="P1055" s="16"/>
      <c r="Q1055" s="14"/>
      <c r="X1055" s="160"/>
    </row>
    <row r="1056" spans="2:24" ht="18.75">
      <c r="B1056" s="161" t="s">
        <v>157</v>
      </c>
      <c r="C1056" s="14"/>
      <c r="D1056" s="14"/>
      <c r="E1056" s="15"/>
      <c r="F1056" s="16"/>
      <c r="G1056" s="14"/>
      <c r="H1056" s="17" t="s">
        <v>158</v>
      </c>
      <c r="L1056" s="17" t="s">
        <v>283</v>
      </c>
      <c r="M1056" s="14"/>
      <c r="N1056" s="14"/>
      <c r="O1056" s="15"/>
      <c r="P1056" s="16"/>
      <c r="Q1056" s="14"/>
      <c r="R1056" s="17" t="s">
        <v>158</v>
      </c>
      <c r="V1056" s="17" t="s">
        <v>156</v>
      </c>
      <c r="X1056" s="160"/>
    </row>
    <row r="1057" spans="2:24" ht="23.25">
      <c r="B1057" s="162" t="s">
        <v>309</v>
      </c>
      <c r="C1057" s="146"/>
      <c r="D1057" s="144" t="s">
        <v>160</v>
      </c>
      <c r="E1057" s="147" t="s">
        <v>267</v>
      </c>
      <c r="F1057" s="144" t="s">
        <v>162</v>
      </c>
      <c r="G1057" s="18"/>
      <c r="H1057" s="145" t="s">
        <v>307</v>
      </c>
      <c r="I1057" s="144" t="s">
        <v>163</v>
      </c>
      <c r="J1057" s="148" t="s">
        <v>164</v>
      </c>
      <c r="L1057" s="143" t="s">
        <v>310</v>
      </c>
      <c r="M1057" s="146"/>
      <c r="N1057" s="144" t="s">
        <v>160</v>
      </c>
      <c r="O1057" s="147" t="s">
        <v>161</v>
      </c>
      <c r="P1057" s="144" t="s">
        <v>162</v>
      </c>
      <c r="Q1057" s="18"/>
      <c r="R1057" s="145" t="s">
        <v>311</v>
      </c>
      <c r="S1057" s="144" t="s">
        <v>163</v>
      </c>
      <c r="T1057" s="148" t="s">
        <v>164</v>
      </c>
      <c r="V1057" s="143" t="s">
        <v>73</v>
      </c>
      <c r="W1057" s="148" t="s">
        <v>166</v>
      </c>
      <c r="X1057" s="163" t="s">
        <v>164</v>
      </c>
    </row>
    <row r="1058" spans="2:24">
      <c r="B1058" s="164" t="s">
        <v>167</v>
      </c>
      <c r="C1058" s="178">
        <v>43863</v>
      </c>
      <c r="D1058" s="157">
        <f t="shared" ref="D1058:D1085" si="198">(C1058+(365*2))-$C$3</f>
        <v>396</v>
      </c>
      <c r="E1058" s="152">
        <v>884</v>
      </c>
      <c r="F1058" s="108">
        <f t="shared" ref="F1058:F1085" si="199">MIN($C$5/365, (D1058/365))</f>
        <v>1.0849315068493151</v>
      </c>
      <c r="H1058" s="144" t="s">
        <v>168</v>
      </c>
      <c r="I1058" s="147">
        <f>Parameter!$C$18*(Parameter!$C$17/Parameter!$C$4-1)</f>
        <v>1.9310126823253633</v>
      </c>
      <c r="J1058" s="144" t="s">
        <v>169</v>
      </c>
      <c r="L1058" s="151" t="s">
        <v>290</v>
      </c>
      <c r="M1058" s="178">
        <v>43905</v>
      </c>
      <c r="N1058" s="157">
        <f>(M1058+(365*2))-$C$3</f>
        <v>438</v>
      </c>
      <c r="O1058" s="152">
        <v>3</v>
      </c>
      <c r="P1058" s="108">
        <f>MIN($C$5/365, (N1058/365))</f>
        <v>1.2</v>
      </c>
      <c r="Q1058" s="11"/>
      <c r="R1058" s="144" t="s">
        <v>168</v>
      </c>
      <c r="S1058" s="147">
        <f>Parameter!$C$18*(Parameter!$C$17/Parameter!$C$4-1)</f>
        <v>1.9310126823253633</v>
      </c>
      <c r="T1058" s="144" t="s">
        <v>169</v>
      </c>
      <c r="V1058" s="151" t="s">
        <v>170</v>
      </c>
      <c r="W1058" s="152">
        <v>44394</v>
      </c>
      <c r="X1058" s="165" t="s">
        <v>171</v>
      </c>
    </row>
    <row r="1059" spans="2:24">
      <c r="B1059" s="164" t="s">
        <v>167</v>
      </c>
      <c r="C1059" s="178">
        <v>43864</v>
      </c>
      <c r="D1059" s="157">
        <f t="shared" si="198"/>
        <v>397</v>
      </c>
      <c r="E1059" s="152">
        <v>2592</v>
      </c>
      <c r="F1059" s="108">
        <f t="shared" si="199"/>
        <v>1.0876712328767124</v>
      </c>
      <c r="H1059" s="142">
        <f t="shared" ref="H1059:H1065" si="200">C1058</f>
        <v>43863</v>
      </c>
      <c r="I1059" s="149">
        <f>MAX(0,$I$14*E1058*Parameter!$C$6*Parameter!$C$5*Parameter!$C$7*Parameter!$C$8*Parameter!$C$9*Parameter!$C$19*F1058)</f>
        <v>579.05214761183981</v>
      </c>
      <c r="J1059" s="150" t="s">
        <v>187</v>
      </c>
      <c r="L1059" s="151" t="s">
        <v>167</v>
      </c>
      <c r="M1059" s="178">
        <v>44084</v>
      </c>
      <c r="N1059" s="157">
        <f t="shared" ref="N1059:N1063" si="201">(M1059+(365*2))-$C$3</f>
        <v>617</v>
      </c>
      <c r="O1059" s="152">
        <v>15</v>
      </c>
      <c r="P1059" s="108">
        <f t="shared" ref="P1059:P1063" si="202">MIN($C$5/365, (N1059/365))</f>
        <v>1.4136986301369863</v>
      </c>
      <c r="Q1059" s="11"/>
      <c r="R1059" s="142">
        <f>M1058</f>
        <v>43905</v>
      </c>
      <c r="S1059" s="149">
        <f>MAX(0,$S$14*O1058*Parameter!$C$6*Parameter!$C$5*Parameter!$C$7*Parameter!$C$8*Parameter!$C$9*Parameter!$C$19*P1058)</f>
        <v>2.1735297601637344</v>
      </c>
      <c r="T1059" s="150" t="s">
        <v>169</v>
      </c>
      <c r="V1059" s="151" t="s">
        <v>172</v>
      </c>
      <c r="W1059" s="152">
        <f>(W1058/365)*$C$5</f>
        <v>62759.736986301366</v>
      </c>
      <c r="X1059" s="165" t="s">
        <v>173</v>
      </c>
    </row>
    <row r="1060" spans="2:24">
      <c r="B1060" s="164" t="s">
        <v>167</v>
      </c>
      <c r="C1060" s="178">
        <v>43865</v>
      </c>
      <c r="D1060" s="157">
        <f t="shared" si="198"/>
        <v>398</v>
      </c>
      <c r="E1060" s="152">
        <v>1533</v>
      </c>
      <c r="F1060" s="108">
        <f t="shared" si="199"/>
        <v>1.0904109589041096</v>
      </c>
      <c r="H1060" s="142">
        <f t="shared" si="200"/>
        <v>43864</v>
      </c>
      <c r="I1060" s="149">
        <f>MAX(0,$I$14*E1059*Parameter!$C$6*Parameter!$C$5*Parameter!$C$7*Parameter!$C$8*Parameter!$C$9*Parameter!$C$19*F1059)</f>
        <v>1702.1417716306901</v>
      </c>
      <c r="J1060" s="150" t="s">
        <v>187</v>
      </c>
      <c r="L1060" s="151" t="s">
        <v>167</v>
      </c>
      <c r="M1060" s="178">
        <v>44085</v>
      </c>
      <c r="N1060" s="157">
        <f t="shared" si="201"/>
        <v>618</v>
      </c>
      <c r="O1060" s="152">
        <v>2</v>
      </c>
      <c r="P1060" s="108">
        <f t="shared" si="202"/>
        <v>1.4136986301369863</v>
      </c>
      <c r="Q1060" s="11"/>
      <c r="R1060" s="142">
        <f>M1059</f>
        <v>44084</v>
      </c>
      <c r="S1060" s="149">
        <f>MAX(0,$S$14*O1059*Parameter!$C$6*Parameter!$C$5*Parameter!$C$7*Parameter!$C$8*Parameter!$C$9*Parameter!$C$19*P1059)</f>
        <v>12.802983518772681</v>
      </c>
      <c r="T1060" s="150" t="s">
        <v>169</v>
      </c>
      <c r="V1060" s="151" t="s">
        <v>174</v>
      </c>
      <c r="W1060" s="154">
        <f>D1052</f>
        <v>12137</v>
      </c>
      <c r="X1060" s="165" t="s">
        <v>173</v>
      </c>
    </row>
    <row r="1061" spans="2:24">
      <c r="B1061" s="164" t="s">
        <v>167</v>
      </c>
      <c r="C1061" s="178">
        <v>43866</v>
      </c>
      <c r="D1061" s="157">
        <f t="shared" si="198"/>
        <v>399</v>
      </c>
      <c r="E1061" s="152">
        <v>1613</v>
      </c>
      <c r="F1061" s="108">
        <f t="shared" si="199"/>
        <v>1.0931506849315069</v>
      </c>
      <c r="H1061" s="142">
        <f t="shared" si="200"/>
        <v>43865</v>
      </c>
      <c r="I1061" s="149">
        <f>MAX(0,$I$14*E1060*Parameter!$C$6*Parameter!$C$5*Parameter!$C$7*Parameter!$C$8*Parameter!$C$9*Parameter!$C$19*F1060)</f>
        <v>1009.2423186360272</v>
      </c>
      <c r="J1061" s="150" t="s">
        <v>187</v>
      </c>
      <c r="L1061" s="151" t="s">
        <v>290</v>
      </c>
      <c r="M1061" s="278">
        <v>44099</v>
      </c>
      <c r="N1061" s="157">
        <f t="shared" si="201"/>
        <v>632</v>
      </c>
      <c r="O1061" s="152">
        <v>4</v>
      </c>
      <c r="P1061" s="108">
        <f t="shared" si="202"/>
        <v>1.4136986301369863</v>
      </c>
      <c r="R1061" s="142">
        <f t="shared" ref="R1061:R1062" si="203">M1060</f>
        <v>44085</v>
      </c>
      <c r="S1061" s="149">
        <f>MAX(0,$S$14*O1060*Parameter!$C$6*Parameter!$C$5*Parameter!$C$7*Parameter!$C$8*Parameter!$C$9*Parameter!$C$19*P1060)</f>
        <v>1.7070644691696908</v>
      </c>
      <c r="T1061" s="150" t="s">
        <v>169</v>
      </c>
      <c r="V1061" s="155" t="s">
        <v>175</v>
      </c>
      <c r="W1061" s="156">
        <f>(W1059-W1060)/W1059</f>
        <v>0.8066116815841794</v>
      </c>
      <c r="X1061" s="166" t="str">
        <f>IF(W1061&lt;100%,"Less than expected","More than expected")</f>
        <v>Less than expected</v>
      </c>
    </row>
    <row r="1062" spans="2:24">
      <c r="B1062" s="164" t="s">
        <v>167</v>
      </c>
      <c r="C1062" s="178">
        <v>43867</v>
      </c>
      <c r="D1062" s="157">
        <f t="shared" si="198"/>
        <v>400</v>
      </c>
      <c r="E1062" s="152">
        <v>988</v>
      </c>
      <c r="F1062" s="108">
        <f t="shared" si="199"/>
        <v>1.095890410958904</v>
      </c>
      <c r="H1062" s="142">
        <f t="shared" si="200"/>
        <v>43866</v>
      </c>
      <c r="I1062" s="149">
        <f>MAX(0,$I$14*E1061*Parameter!$C$6*Parameter!$C$5*Parameter!$C$7*Parameter!$C$8*Parameter!$C$9*Parameter!$C$19*F1061)</f>
        <v>1064.5780043793739</v>
      </c>
      <c r="J1062" s="150" t="s">
        <v>187</v>
      </c>
      <c r="L1062" s="151" t="s">
        <v>167</v>
      </c>
      <c r="M1062" s="278">
        <v>44166</v>
      </c>
      <c r="N1062" s="157">
        <f t="shared" si="201"/>
        <v>699</v>
      </c>
      <c r="O1062" s="152">
        <v>2</v>
      </c>
      <c r="P1062" s="108">
        <f t="shared" si="202"/>
        <v>1.4136986301369863</v>
      </c>
      <c r="R1062" s="142">
        <f t="shared" si="203"/>
        <v>44099</v>
      </c>
      <c r="S1062" s="149">
        <f>MAX(0,$S$14*O1061*Parameter!$C$6*Parameter!$C$5*Parameter!$C$7*Parameter!$C$8*Parameter!$C$9*Parameter!$C$19*P1061)</f>
        <v>3.4141289383393816</v>
      </c>
      <c r="T1062" s="150" t="s">
        <v>169</v>
      </c>
      <c r="V1062" s="153"/>
      <c r="W1062" s="107"/>
      <c r="X1062" s="167"/>
    </row>
    <row r="1063" spans="2:24">
      <c r="B1063" s="164" t="s">
        <v>167</v>
      </c>
      <c r="C1063" s="178">
        <v>43868</v>
      </c>
      <c r="D1063" s="157">
        <f t="shared" si="198"/>
        <v>401</v>
      </c>
      <c r="E1063" s="152">
        <v>626</v>
      </c>
      <c r="F1063" s="108">
        <f t="shared" si="199"/>
        <v>1.0986301369863014</v>
      </c>
      <c r="H1063" s="142">
        <f t="shared" si="200"/>
        <v>43867</v>
      </c>
      <c r="I1063" s="149">
        <f>MAX(0,$I$14*E1062*Parameter!$C$6*Parameter!$C$5*Parameter!$C$7*Parameter!$C$8*Parameter!$C$9*Parameter!$C$19*F1062)</f>
        <v>653.71306028668778</v>
      </c>
      <c r="J1063" s="150" t="s">
        <v>187</v>
      </c>
      <c r="L1063" s="151" t="s">
        <v>167</v>
      </c>
      <c r="M1063" s="278">
        <v>44194</v>
      </c>
      <c r="N1063" s="157">
        <f t="shared" si="201"/>
        <v>727</v>
      </c>
      <c r="O1063" s="152">
        <v>8</v>
      </c>
      <c r="P1063" s="108">
        <f t="shared" si="202"/>
        <v>1.4136986301369863</v>
      </c>
      <c r="R1063" s="142">
        <f>M1062</f>
        <v>44166</v>
      </c>
      <c r="S1063" s="149">
        <f>MAX(0,$S$14*O1062*Parameter!$C$6*Parameter!$C$5*Parameter!$C$7*Parameter!$C$8*Parameter!$C$9*Parameter!$C$19*P1062)</f>
        <v>1.7070644691696908</v>
      </c>
      <c r="T1063" s="150" t="s">
        <v>169</v>
      </c>
      <c r="V1063" s="153"/>
      <c r="W1063" s="107"/>
      <c r="X1063" s="167"/>
    </row>
    <row r="1064" spans="2:24">
      <c r="B1064" s="164" t="s">
        <v>167</v>
      </c>
      <c r="C1064" s="178">
        <v>43869</v>
      </c>
      <c r="D1064" s="157">
        <f t="shared" si="198"/>
        <v>402</v>
      </c>
      <c r="E1064" s="152">
        <v>52</v>
      </c>
      <c r="F1064" s="108">
        <f t="shared" si="199"/>
        <v>1.1013698630136985</v>
      </c>
      <c r="H1064" s="142">
        <f t="shared" si="200"/>
        <v>43868</v>
      </c>
      <c r="I1064" s="149">
        <f>MAX(0,$I$14*E1063*Parameter!$C$6*Parameter!$C$5*Parameter!$C$7*Parameter!$C$8*Parameter!$C$9*Parameter!$C$19*F1063)</f>
        <v>415.23019906762681</v>
      </c>
      <c r="J1064" s="150" t="s">
        <v>187</v>
      </c>
      <c r="L1064" s="285" t="s">
        <v>176</v>
      </c>
      <c r="M1064" s="285"/>
      <c r="N1064" s="285"/>
      <c r="O1064" s="286">
        <f>SUM(O1058:O1063)</f>
        <v>34</v>
      </c>
      <c r="P1064" s="287"/>
      <c r="R1064" s="142">
        <f>M1063</f>
        <v>44194</v>
      </c>
      <c r="S1064" s="149">
        <f>MAX(0,$S$14*O1063*Parameter!$C$6*Parameter!$C$5*Parameter!$C$7*Parameter!$C$8*Parameter!$C$9*Parameter!$C$19*P1063)</f>
        <v>6.8282578766787632</v>
      </c>
      <c r="T1064" s="150" t="s">
        <v>169</v>
      </c>
      <c r="V1064" s="153"/>
      <c r="W1064" s="107"/>
      <c r="X1064" s="167"/>
    </row>
    <row r="1065" spans="2:24">
      <c r="B1065" s="164" t="s">
        <v>167</v>
      </c>
      <c r="C1065" s="178">
        <v>43871</v>
      </c>
      <c r="D1065" s="157">
        <f t="shared" si="198"/>
        <v>404</v>
      </c>
      <c r="E1065" s="152">
        <v>299</v>
      </c>
      <c r="F1065" s="108">
        <f t="shared" si="199"/>
        <v>1.106849315068493</v>
      </c>
      <c r="H1065" s="142">
        <f t="shared" si="200"/>
        <v>43869</v>
      </c>
      <c r="I1065" s="149">
        <f>MAX(0,$I$14*E1064*Parameter!$C$6*Parameter!$C$5*Parameter!$C$7*Parameter!$C$8*Parameter!$C$9*Parameter!$C$19*F1064)</f>
        <v>34.57798029411164</v>
      </c>
      <c r="J1065" s="150" t="s">
        <v>187</v>
      </c>
      <c r="L1065" s="285"/>
      <c r="M1065" s="285"/>
      <c r="N1065" s="285"/>
      <c r="O1065" s="286"/>
      <c r="P1065" s="287"/>
      <c r="R1065" s="144" t="s">
        <v>177</v>
      </c>
      <c r="S1065" s="238">
        <f>SUM(S1059:S1064)</f>
        <v>28.63302903229394</v>
      </c>
      <c r="T1065" s="150" t="s">
        <v>169</v>
      </c>
      <c r="V1065" s="153"/>
      <c r="W1065" s="107"/>
      <c r="X1065" s="167"/>
    </row>
    <row r="1066" spans="2:24">
      <c r="B1066" s="164" t="s">
        <v>167</v>
      </c>
      <c r="C1066" s="178">
        <v>43872</v>
      </c>
      <c r="D1066" s="157">
        <f t="shared" si="198"/>
        <v>405</v>
      </c>
      <c r="E1066" s="152">
        <v>442</v>
      </c>
      <c r="F1066" s="108">
        <f t="shared" si="199"/>
        <v>1.1095890410958904</v>
      </c>
      <c r="H1066" s="142">
        <f t="shared" ref="H1066:H1085" si="204">C1065</f>
        <v>43871</v>
      </c>
      <c r="I1066" s="149">
        <f>MAX(0,$I$14*E1065*Parameter!$C$6*Parameter!$C$5*Parameter!$C$7*Parameter!$C$8*Parameter!$C$9*Parameter!$C$19*F1065)</f>
        <v>199.8125577692073</v>
      </c>
      <c r="J1066" s="150" t="s">
        <v>187</v>
      </c>
      <c r="L1066" s="153"/>
      <c r="M1066" s="280"/>
      <c r="N1066" s="244"/>
      <c r="O1066" s="107"/>
      <c r="P1066" s="245"/>
      <c r="R1066" s="246"/>
      <c r="S1066" s="247"/>
      <c r="T1066" s="235"/>
      <c r="V1066" s="153"/>
      <c r="W1066" s="107"/>
      <c r="X1066" s="167"/>
    </row>
    <row r="1067" spans="2:24">
      <c r="B1067" s="164" t="s">
        <v>167</v>
      </c>
      <c r="C1067" s="178">
        <v>43873</v>
      </c>
      <c r="D1067" s="157">
        <f t="shared" si="198"/>
        <v>406</v>
      </c>
      <c r="E1067" s="152">
        <v>566</v>
      </c>
      <c r="F1067" s="108">
        <f t="shared" si="199"/>
        <v>1.1123287671232878</v>
      </c>
      <c r="H1067" s="142">
        <f t="shared" si="204"/>
        <v>43872</v>
      </c>
      <c r="I1067" s="149">
        <f>MAX(0,$I$14*E1066*Parameter!$C$6*Parameter!$C$5*Parameter!$C$7*Parameter!$C$8*Parameter!$C$9*Parameter!$C$19*F1066)</f>
        <v>296.10621184696356</v>
      </c>
      <c r="J1067" s="150" t="s">
        <v>187</v>
      </c>
      <c r="V1067" s="153"/>
      <c r="W1067" s="107"/>
      <c r="X1067" s="167"/>
    </row>
    <row r="1068" spans="2:24">
      <c r="B1068" s="164" t="s">
        <v>167</v>
      </c>
      <c r="C1068" s="178">
        <v>43874</v>
      </c>
      <c r="D1068" s="157">
        <f t="shared" si="198"/>
        <v>407</v>
      </c>
      <c r="E1068" s="152">
        <v>67</v>
      </c>
      <c r="F1068" s="108">
        <f t="shared" si="199"/>
        <v>1.1150684931506849</v>
      </c>
      <c r="H1068" s="142">
        <f t="shared" si="204"/>
        <v>43873</v>
      </c>
      <c r="I1068" s="149">
        <f>MAX(0,$I$14*E1067*Parameter!$C$6*Parameter!$C$5*Parameter!$C$7*Parameter!$C$8*Parameter!$C$9*Parameter!$C$19*F1067)</f>
        <v>380.11297166406814</v>
      </c>
      <c r="J1068" s="150" t="s">
        <v>187</v>
      </c>
      <c r="V1068" s="153"/>
      <c r="W1068" s="107"/>
      <c r="X1068" s="167"/>
    </row>
    <row r="1069" spans="2:24">
      <c r="B1069" s="164" t="s">
        <v>167</v>
      </c>
      <c r="C1069" s="178">
        <v>43875</v>
      </c>
      <c r="D1069" s="157">
        <f t="shared" si="198"/>
        <v>408</v>
      </c>
      <c r="E1069" s="152">
        <v>185</v>
      </c>
      <c r="F1069" s="108">
        <f t="shared" si="199"/>
        <v>1.1178082191780823</v>
      </c>
      <c r="H1069" s="142">
        <f t="shared" si="204"/>
        <v>43874</v>
      </c>
      <c r="I1069" s="149">
        <f>MAX(0,$I$14*E1068*Parameter!$C$6*Parameter!$C$5*Parameter!$C$7*Parameter!$C$8*Parameter!$C$9*Parameter!$C$19*F1068)</f>
        <v>45.106531986228958</v>
      </c>
      <c r="J1069" s="150" t="s">
        <v>187</v>
      </c>
      <c r="V1069" s="153"/>
      <c r="W1069" s="107"/>
      <c r="X1069" s="167"/>
    </row>
    <row r="1070" spans="2:24">
      <c r="B1070" s="164" t="s">
        <v>167</v>
      </c>
      <c r="C1070" s="178">
        <v>43876</v>
      </c>
      <c r="D1070" s="157">
        <f t="shared" si="198"/>
        <v>409</v>
      </c>
      <c r="E1070" s="152">
        <v>133</v>
      </c>
      <c r="F1070" s="108">
        <f t="shared" si="199"/>
        <v>1.1205479452054794</v>
      </c>
      <c r="H1070" s="142">
        <f t="shared" si="204"/>
        <v>43875</v>
      </c>
      <c r="I1070" s="149">
        <f>MAX(0,$I$14*E1069*Parameter!$C$6*Parameter!$C$5*Parameter!$C$7*Parameter!$C$8*Parameter!$C$9*Parameter!$C$19*F1069)</f>
        <v>124.85390129159721</v>
      </c>
      <c r="J1070" s="150" t="s">
        <v>187</v>
      </c>
      <c r="V1070" s="153"/>
      <c r="W1070" s="107"/>
      <c r="X1070" s="167"/>
    </row>
    <row r="1071" spans="2:24">
      <c r="B1071" s="164" t="s">
        <v>167</v>
      </c>
      <c r="C1071" s="178">
        <v>43877</v>
      </c>
      <c r="D1071" s="157">
        <f t="shared" si="198"/>
        <v>410</v>
      </c>
      <c r="E1071" s="152">
        <v>30</v>
      </c>
      <c r="F1071" s="108">
        <f t="shared" si="199"/>
        <v>1.1232876712328768</v>
      </c>
      <c r="H1071" s="142">
        <f t="shared" si="204"/>
        <v>43876</v>
      </c>
      <c r="I1071" s="149">
        <f>MAX(0,$I$14*E1070*Parameter!$C$6*Parameter!$C$5*Parameter!$C$7*Parameter!$C$8*Parameter!$C$9*Parameter!$C$19*F1070)</f>
        <v>89.979831326960948</v>
      </c>
      <c r="J1071" s="150" t="s">
        <v>187</v>
      </c>
      <c r="V1071" s="153"/>
      <c r="W1071" s="107"/>
      <c r="X1071" s="167"/>
    </row>
    <row r="1072" spans="2:24">
      <c r="B1072" s="164" t="s">
        <v>167</v>
      </c>
      <c r="C1072" s="178">
        <v>43878</v>
      </c>
      <c r="D1072" s="157">
        <f t="shared" si="198"/>
        <v>411</v>
      </c>
      <c r="E1072" s="152">
        <v>143</v>
      </c>
      <c r="F1072" s="108">
        <f t="shared" si="199"/>
        <v>1.1260273972602739</v>
      </c>
      <c r="H1072" s="142">
        <f t="shared" si="204"/>
        <v>43877</v>
      </c>
      <c r="I1072" s="149">
        <f>MAX(0,$I$14*E1071*Parameter!$C$6*Parameter!$C$5*Parameter!$C$7*Parameter!$C$8*Parameter!$C$9*Parameter!$C$19*F1071)</f>
        <v>20.345826522080618</v>
      </c>
      <c r="J1072" s="150" t="s">
        <v>187</v>
      </c>
      <c r="V1072" s="153"/>
      <c r="W1072" s="107"/>
      <c r="X1072" s="167"/>
    </row>
    <row r="1073" spans="2:24">
      <c r="B1073" s="164" t="s">
        <v>167</v>
      </c>
      <c r="C1073" s="178">
        <v>43879</v>
      </c>
      <c r="D1073" s="157">
        <f t="shared" si="198"/>
        <v>412</v>
      </c>
      <c r="E1073" s="152">
        <v>425</v>
      </c>
      <c r="F1073" s="108">
        <f t="shared" si="199"/>
        <v>1.1287671232876713</v>
      </c>
      <c r="H1073" s="142">
        <f t="shared" si="204"/>
        <v>43878</v>
      </c>
      <c r="I1073" s="149">
        <f>MAX(0,$I$14*E1072*Parameter!$C$6*Parameter!$C$5*Parameter!$C$7*Parameter!$C$8*Parameter!$C$9*Parameter!$C$19*F1072)</f>
        <v>97.218313998556411</v>
      </c>
      <c r="J1073" s="150" t="s">
        <v>187</v>
      </c>
      <c r="V1073" s="153"/>
      <c r="W1073" s="107"/>
      <c r="X1073" s="167"/>
    </row>
    <row r="1074" spans="2:24">
      <c r="B1074" s="164" t="s">
        <v>167</v>
      </c>
      <c r="C1074" s="178">
        <v>43880</v>
      </c>
      <c r="D1074" s="157">
        <f t="shared" si="198"/>
        <v>413</v>
      </c>
      <c r="E1074" s="152">
        <v>152</v>
      </c>
      <c r="F1074" s="108">
        <f t="shared" si="199"/>
        <v>1.1315068493150684</v>
      </c>
      <c r="H1074" s="142">
        <f t="shared" si="204"/>
        <v>43879</v>
      </c>
      <c r="I1074" s="149">
        <f>MAX(0,$I$14*E1073*Parameter!$C$6*Parameter!$C$5*Parameter!$C$7*Parameter!$C$8*Parameter!$C$9*Parameter!$C$19*F1073)</f>
        <v>289.63855479807444</v>
      </c>
      <c r="J1074" s="150" t="s">
        <v>187</v>
      </c>
      <c r="V1074" s="153"/>
      <c r="W1074" s="107"/>
      <c r="X1074" s="167"/>
    </row>
    <row r="1075" spans="2:24">
      <c r="B1075" s="164" t="s">
        <v>167</v>
      </c>
      <c r="C1075" s="178">
        <v>43881</v>
      </c>
      <c r="D1075" s="157">
        <f t="shared" si="198"/>
        <v>414</v>
      </c>
      <c r="E1075" s="152">
        <v>732</v>
      </c>
      <c r="F1075" s="108">
        <f t="shared" si="199"/>
        <v>1.1342465753424658</v>
      </c>
      <c r="H1075" s="142">
        <f t="shared" si="204"/>
        <v>43880</v>
      </c>
      <c r="I1075" s="149">
        <f>MAX(0,$I$14*E1074*Parameter!$C$6*Parameter!$C$5*Parameter!$C$7*Parameter!$C$8*Parameter!$C$9*Parameter!$C$19*F1074)</f>
        <v>103.83980534553925</v>
      </c>
      <c r="J1075" s="150" t="s">
        <v>187</v>
      </c>
      <c r="V1075" s="153"/>
      <c r="W1075" s="107"/>
      <c r="X1075" s="167"/>
    </row>
    <row r="1076" spans="2:24">
      <c r="B1076" s="164" t="s">
        <v>167</v>
      </c>
      <c r="C1076" s="178">
        <v>43882</v>
      </c>
      <c r="D1076" s="157">
        <f t="shared" si="198"/>
        <v>415</v>
      </c>
      <c r="E1076" s="152">
        <v>644</v>
      </c>
      <c r="F1076" s="108">
        <f t="shared" si="199"/>
        <v>1.1369863013698631</v>
      </c>
      <c r="H1076" s="142">
        <f t="shared" si="204"/>
        <v>43881</v>
      </c>
      <c r="I1076" s="149">
        <f>MAX(0,$I$14*E1075*Parameter!$C$6*Parameter!$C$5*Parameter!$C$7*Parameter!$C$8*Parameter!$C$9*Parameter!$C$19*F1075)</f>
        <v>501.28146633036482</v>
      </c>
      <c r="J1076" s="150" t="s">
        <v>187</v>
      </c>
      <c r="V1076" s="153"/>
      <c r="W1076" s="107"/>
      <c r="X1076" s="167"/>
    </row>
    <row r="1077" spans="2:24">
      <c r="B1077" s="164" t="s">
        <v>167</v>
      </c>
      <c r="C1077" s="178">
        <v>43883</v>
      </c>
      <c r="D1077" s="157">
        <f t="shared" si="198"/>
        <v>416</v>
      </c>
      <c r="E1077" s="152">
        <v>1083</v>
      </c>
      <c r="F1077" s="108">
        <f t="shared" si="199"/>
        <v>1.1397260273972603</v>
      </c>
      <c r="H1077" s="142">
        <f t="shared" si="204"/>
        <v>43882</v>
      </c>
      <c r="I1077" s="149">
        <f>MAX(0,$I$14*E1076*Parameter!$C$6*Parameter!$C$5*Parameter!$C$7*Parameter!$C$8*Parameter!$C$9*Parameter!$C$19*F1076)</f>
        <v>442.08338181229811</v>
      </c>
      <c r="J1077" s="150" t="s">
        <v>187</v>
      </c>
      <c r="V1077" s="153"/>
      <c r="W1077" s="107"/>
      <c r="X1077" s="167"/>
    </row>
    <row r="1078" spans="2:24">
      <c r="B1078" s="164" t="s">
        <v>167</v>
      </c>
      <c r="C1078" s="178">
        <v>43884</v>
      </c>
      <c r="D1078" s="157">
        <f t="shared" si="198"/>
        <v>417</v>
      </c>
      <c r="E1078" s="152">
        <v>513</v>
      </c>
      <c r="F1078" s="108">
        <f t="shared" si="199"/>
        <v>1.1424657534246576</v>
      </c>
      <c r="H1078" s="142">
        <f t="shared" si="204"/>
        <v>43883</v>
      </c>
      <c r="I1078" s="149">
        <f>MAX(0,$I$14*E1077*Parameter!$C$6*Parameter!$C$5*Parameter!$C$7*Parameter!$C$8*Parameter!$C$9*Parameter!$C$19*F1077)</f>
        <v>745.23288872682429</v>
      </c>
      <c r="J1078" s="150" t="s">
        <v>187</v>
      </c>
      <c r="V1078" s="153"/>
      <c r="W1078" s="107"/>
      <c r="X1078" s="167"/>
    </row>
    <row r="1079" spans="2:24">
      <c r="B1079" s="164" t="s">
        <v>167</v>
      </c>
      <c r="C1079" s="178">
        <v>43885</v>
      </c>
      <c r="D1079" s="157">
        <f t="shared" si="198"/>
        <v>418</v>
      </c>
      <c r="E1079" s="152">
        <v>1083</v>
      </c>
      <c r="F1079" s="108">
        <f t="shared" si="199"/>
        <v>1.1452054794520548</v>
      </c>
      <c r="H1079" s="142">
        <f t="shared" si="204"/>
        <v>43884</v>
      </c>
      <c r="I1079" s="149">
        <f>MAX(0,$I$14*E1078*Parameter!$C$6*Parameter!$C$5*Parameter!$C$7*Parameter!$C$8*Parameter!$C$9*Parameter!$C$19*F1078)</f>
        <v>353.85362239268363</v>
      </c>
      <c r="J1079" s="150" t="s">
        <v>187</v>
      </c>
      <c r="V1079" s="153"/>
      <c r="W1079" s="107"/>
      <c r="X1079" s="167"/>
    </row>
    <row r="1080" spans="2:24">
      <c r="B1080" s="164" t="s">
        <v>167</v>
      </c>
      <c r="C1080" s="178">
        <v>43886</v>
      </c>
      <c r="D1080" s="157">
        <f t="shared" si="198"/>
        <v>419</v>
      </c>
      <c r="E1080" s="152">
        <v>846</v>
      </c>
      <c r="F1080" s="108">
        <f t="shared" si="199"/>
        <v>1.1479452054794521</v>
      </c>
      <c r="H1080" s="142">
        <f t="shared" si="204"/>
        <v>43885</v>
      </c>
      <c r="I1080" s="149">
        <f>MAX(0,$I$14*E1079*Parameter!$C$6*Parameter!$C$5*Parameter!$C$7*Parameter!$C$8*Parameter!$C$9*Parameter!$C$19*F1079)</f>
        <v>748.8157391533955</v>
      </c>
      <c r="J1080" s="150" t="s">
        <v>187</v>
      </c>
      <c r="V1080" s="153"/>
      <c r="W1080" s="107"/>
      <c r="X1080" s="167"/>
    </row>
    <row r="1081" spans="2:24">
      <c r="B1081" s="164" t="s">
        <v>167</v>
      </c>
      <c r="C1081" s="178">
        <v>43887</v>
      </c>
      <c r="D1081" s="157">
        <f t="shared" si="198"/>
        <v>420</v>
      </c>
      <c r="E1081" s="152">
        <v>572</v>
      </c>
      <c r="F1081" s="108">
        <f t="shared" si="199"/>
        <v>1.1506849315068493</v>
      </c>
      <c r="H1081" s="142">
        <f t="shared" si="204"/>
        <v>43886</v>
      </c>
      <c r="I1081" s="149">
        <f>MAX(0,$I$14*E1080*Parameter!$C$6*Parameter!$C$5*Parameter!$C$7*Parameter!$C$8*Parameter!$C$9*Parameter!$C$19*F1080)</f>
        <v>586.34687077951264</v>
      </c>
      <c r="J1081" s="150" t="s">
        <v>187</v>
      </c>
      <c r="V1081" s="153"/>
      <c r="W1081" s="107"/>
      <c r="X1081" s="167"/>
    </row>
    <row r="1082" spans="2:24">
      <c r="B1082" s="164" t="s">
        <v>167</v>
      </c>
      <c r="C1082" s="178">
        <v>43888</v>
      </c>
      <c r="D1082" s="157">
        <f t="shared" si="198"/>
        <v>421</v>
      </c>
      <c r="E1082" s="152">
        <v>1049</v>
      </c>
      <c r="F1082" s="108">
        <f t="shared" si="199"/>
        <v>1.1534246575342466</v>
      </c>
      <c r="H1082" s="142">
        <f t="shared" si="204"/>
        <v>43887</v>
      </c>
      <c r="I1082" s="149">
        <f>MAX(0,$I$14*E1081*Parameter!$C$6*Parameter!$C$5*Parameter!$C$7*Parameter!$C$8*Parameter!$C$9*Parameter!$C$19*F1081)</f>
        <v>397.38872875322329</v>
      </c>
      <c r="J1082" s="150" t="s">
        <v>187</v>
      </c>
      <c r="V1082" s="153"/>
      <c r="W1082" s="107"/>
      <c r="X1082" s="167"/>
    </row>
    <row r="1083" spans="2:24">
      <c r="B1083" s="164" t="s">
        <v>167</v>
      </c>
      <c r="C1083" s="178">
        <v>43889</v>
      </c>
      <c r="D1083" s="157">
        <f t="shared" si="198"/>
        <v>422</v>
      </c>
      <c r="E1083" s="152">
        <v>422</v>
      </c>
      <c r="F1083" s="108">
        <f t="shared" si="199"/>
        <v>1.1561643835616437</v>
      </c>
      <c r="H1083" s="142">
        <f t="shared" si="204"/>
        <v>43888</v>
      </c>
      <c r="I1083" s="149">
        <f>MAX(0,$I$14*E1082*Parameter!$C$6*Parameter!$C$5*Parameter!$C$7*Parameter!$C$8*Parameter!$C$9*Parameter!$C$19*F1082)</f>
        <v>730.51276594471074</v>
      </c>
      <c r="J1083" s="150" t="s">
        <v>187</v>
      </c>
      <c r="V1083" s="153"/>
      <c r="W1083" s="107"/>
      <c r="X1083" s="167"/>
    </row>
    <row r="1084" spans="2:24">
      <c r="B1084" s="164" t="s">
        <v>167</v>
      </c>
      <c r="C1084" s="178">
        <v>43890</v>
      </c>
      <c r="D1084" s="157">
        <f t="shared" si="198"/>
        <v>423</v>
      </c>
      <c r="E1084" s="152">
        <v>282</v>
      </c>
      <c r="F1084" s="108">
        <f t="shared" si="199"/>
        <v>1.1589041095890411</v>
      </c>
      <c r="H1084" s="142">
        <f t="shared" si="204"/>
        <v>43889</v>
      </c>
      <c r="I1084" s="149">
        <f>MAX(0,$I$14*E1083*Parameter!$C$6*Parameter!$C$5*Parameter!$C$7*Parameter!$C$8*Parameter!$C$9*Parameter!$C$19*F1083)</f>
        <v>294.57448539497597</v>
      </c>
      <c r="J1084" s="150" t="s">
        <v>187</v>
      </c>
      <c r="V1084" s="153"/>
      <c r="W1084" s="107"/>
      <c r="X1084" s="167"/>
    </row>
    <row r="1085" spans="2:24">
      <c r="B1085" s="164" t="s">
        <v>167</v>
      </c>
      <c r="C1085" s="178">
        <v>43891</v>
      </c>
      <c r="D1085" s="157">
        <f t="shared" si="198"/>
        <v>424</v>
      </c>
      <c r="E1085" s="152">
        <v>10</v>
      </c>
      <c r="F1085" s="108">
        <f t="shared" si="199"/>
        <v>1.1616438356164382</v>
      </c>
      <c r="H1085" s="142">
        <f t="shared" si="204"/>
        <v>43890</v>
      </c>
      <c r="I1085" s="149">
        <f>MAX(0,$I$14*E1084*Parameter!$C$6*Parameter!$C$5*Parameter!$C$7*Parameter!$C$8*Parameter!$C$9*Parameter!$C$19*F1084)</f>
        <v>197.3148180904804</v>
      </c>
      <c r="J1085" s="150" t="s">
        <v>187</v>
      </c>
      <c r="V1085" s="153"/>
      <c r="W1085" s="107"/>
      <c r="X1085" s="167"/>
    </row>
    <row r="1086" spans="2:24">
      <c r="B1086" s="301" t="s">
        <v>176</v>
      </c>
      <c r="C1086" s="294"/>
      <c r="D1086" s="295"/>
      <c r="E1086" s="299">
        <f>SUM(E1058:E1085)</f>
        <v>17966</v>
      </c>
      <c r="F1086" s="291"/>
      <c r="H1086" s="142">
        <f t="shared" ref="H1086" si="205">C1085</f>
        <v>43891</v>
      </c>
      <c r="I1086" s="149">
        <f>MAX(0,$I$14*E1085*Parameter!$C$6*Parameter!$C$5*Parameter!$C$7*Parameter!$C$8*Parameter!$C$9*Parameter!$C$19*F1085)</f>
        <v>7.0135206872863272</v>
      </c>
      <c r="J1086" s="150" t="s">
        <v>187</v>
      </c>
      <c r="X1086" s="160"/>
    </row>
    <row r="1087" spans="2:24" ht="15.75" thickBot="1">
      <c r="B1087" s="302"/>
      <c r="C1087" s="303"/>
      <c r="D1087" s="304"/>
      <c r="E1087" s="305"/>
      <c r="F1087" s="306"/>
      <c r="G1087" s="168"/>
      <c r="H1087" s="169" t="s">
        <v>177</v>
      </c>
      <c r="I1087" s="170">
        <f>SUM(I1059:I1086)</f>
        <v>12109.968276521391</v>
      </c>
      <c r="J1087" s="171" t="s">
        <v>169</v>
      </c>
      <c r="K1087" s="172"/>
      <c r="L1087" s="172"/>
      <c r="M1087" s="172"/>
      <c r="N1087" s="172"/>
      <c r="O1087" s="172"/>
      <c r="P1087" s="172"/>
      <c r="Q1087" s="172"/>
      <c r="R1087" s="172"/>
      <c r="S1087" s="172"/>
      <c r="T1087" s="172"/>
      <c r="U1087" s="172"/>
      <c r="V1087" s="172"/>
      <c r="W1087" s="172"/>
      <c r="X1087" s="173"/>
    </row>
    <row r="1088" spans="2:24" ht="15.75" thickBot="1"/>
    <row r="1089" spans="2:24" ht="24" thickBot="1">
      <c r="B1089" s="174" t="s">
        <v>75</v>
      </c>
      <c r="C1089" s="158" t="s">
        <v>146</v>
      </c>
      <c r="D1089" s="175">
        <f>I1091+S1091</f>
        <v>12433</v>
      </c>
      <c r="E1089" s="176" t="s">
        <v>147</v>
      </c>
      <c r="F1089" s="158" t="str">
        <f>X1098</f>
        <v>Less than expected</v>
      </c>
      <c r="G1089" s="177"/>
      <c r="H1089" s="177"/>
      <c r="I1089" s="175">
        <f>E1111+O1096</f>
        <v>18000</v>
      </c>
      <c r="J1089" s="177" t="s">
        <v>148</v>
      </c>
      <c r="K1089" s="177"/>
      <c r="L1089" s="177"/>
      <c r="M1089" s="186">
        <v>0</v>
      </c>
      <c r="N1089" s="177" t="s">
        <v>149</v>
      </c>
      <c r="O1089" s="177"/>
      <c r="P1089" s="177"/>
      <c r="Q1089" s="177"/>
      <c r="R1089" s="177"/>
      <c r="S1089" s="175">
        <f>I1089-M1089</f>
        <v>18000</v>
      </c>
      <c r="T1089" s="177" t="s">
        <v>150</v>
      </c>
      <c r="U1089" s="177"/>
      <c r="V1089" s="177"/>
      <c r="W1089" s="242">
        <f>S1089*'MR Reference'!$C$79</f>
        <v>16560</v>
      </c>
      <c r="X1089" s="241" t="s">
        <v>151</v>
      </c>
    </row>
    <row r="1090" spans="2:24" ht="19.5" thickBot="1">
      <c r="B1090" s="159"/>
      <c r="C1090" s="14"/>
      <c r="D1090" s="14"/>
      <c r="E1090" s="15"/>
      <c r="F1090" s="16"/>
      <c r="G1090" s="14"/>
      <c r="X1090" s="160"/>
    </row>
    <row r="1091" spans="2:24" ht="24" thickBot="1">
      <c r="B1091" s="67" t="s">
        <v>312</v>
      </c>
      <c r="C1091" s="237" t="s">
        <v>153</v>
      </c>
      <c r="D1091" s="69"/>
      <c r="E1091" s="70"/>
      <c r="F1091" s="68"/>
      <c r="G1091" s="71"/>
      <c r="H1091" s="68" t="s">
        <v>146</v>
      </c>
      <c r="I1091" s="141">
        <f>ROUNDDOWN(I1112,0)</f>
        <v>12433</v>
      </c>
      <c r="J1091" s="72" t="s">
        <v>147</v>
      </c>
      <c r="L1091" s="67" t="s">
        <v>313</v>
      </c>
      <c r="M1091" s="237" t="s">
        <v>155</v>
      </c>
      <c r="N1091" s="69"/>
      <c r="O1091" s="70"/>
      <c r="P1091" s="239"/>
      <c r="Q1091" s="71"/>
      <c r="R1091" s="68" t="s">
        <v>146</v>
      </c>
      <c r="S1091" s="141">
        <f>ROUNDDOWN(S1097,0)</f>
        <v>0</v>
      </c>
      <c r="T1091" s="72" t="s">
        <v>147</v>
      </c>
      <c r="V1091" s="288" t="s">
        <v>156</v>
      </c>
      <c r="W1091" s="289"/>
      <c r="X1091" s="290"/>
    </row>
    <row r="1092" spans="2:24" ht="18.75">
      <c r="B1092" s="159"/>
      <c r="C1092" s="14"/>
      <c r="D1092" s="14"/>
      <c r="E1092" s="15"/>
      <c r="F1092" s="16"/>
      <c r="G1092" s="14"/>
      <c r="L1092" s="11"/>
      <c r="M1092" s="14"/>
      <c r="N1092" s="14"/>
      <c r="O1092" s="15"/>
      <c r="P1092" s="16"/>
      <c r="Q1092" s="14"/>
      <c r="X1092" s="160"/>
    </row>
    <row r="1093" spans="2:24" ht="18.75">
      <c r="B1093" s="161" t="s">
        <v>157</v>
      </c>
      <c r="C1093" s="14"/>
      <c r="D1093" s="14"/>
      <c r="E1093" s="15"/>
      <c r="F1093" s="16"/>
      <c r="G1093" s="14"/>
      <c r="H1093" s="17" t="s">
        <v>158</v>
      </c>
      <c r="L1093" s="17" t="s">
        <v>157</v>
      </c>
      <c r="M1093" s="14"/>
      <c r="N1093" s="14"/>
      <c r="O1093" s="15"/>
      <c r="P1093" s="16"/>
      <c r="Q1093" s="14"/>
      <c r="R1093" s="17" t="s">
        <v>158</v>
      </c>
      <c r="V1093" s="17" t="s">
        <v>156</v>
      </c>
      <c r="X1093" s="160"/>
    </row>
    <row r="1094" spans="2:24" ht="23.25">
      <c r="B1094" s="162" t="s">
        <v>314</v>
      </c>
      <c r="C1094" s="146"/>
      <c r="D1094" s="144" t="s">
        <v>160</v>
      </c>
      <c r="E1094" s="147" t="s">
        <v>267</v>
      </c>
      <c r="F1094" s="144" t="s">
        <v>162</v>
      </c>
      <c r="G1094" s="18"/>
      <c r="H1094" s="145" t="s">
        <v>312</v>
      </c>
      <c r="I1094" s="144" t="s">
        <v>163</v>
      </c>
      <c r="J1094" s="148" t="s">
        <v>164</v>
      </c>
      <c r="L1094" s="143" t="s">
        <v>315</v>
      </c>
      <c r="M1094" s="146"/>
      <c r="N1094" s="144" t="s">
        <v>160</v>
      </c>
      <c r="O1094" s="147" t="s">
        <v>161</v>
      </c>
      <c r="P1094" s="144" t="s">
        <v>162</v>
      </c>
      <c r="Q1094" s="18"/>
      <c r="R1094" s="145" t="s">
        <v>313</v>
      </c>
      <c r="S1094" s="144" t="s">
        <v>163</v>
      </c>
      <c r="T1094" s="148" t="s">
        <v>164</v>
      </c>
      <c r="V1094" s="143" t="s">
        <v>75</v>
      </c>
      <c r="W1094" s="148" t="s">
        <v>166</v>
      </c>
      <c r="X1094" s="163" t="s">
        <v>164</v>
      </c>
    </row>
    <row r="1095" spans="2:24">
      <c r="B1095" s="164" t="s">
        <v>167</v>
      </c>
      <c r="C1095" s="178">
        <v>43875</v>
      </c>
      <c r="D1095" s="157">
        <f t="shared" ref="D1095:D1110" si="206">(C1095+(365*2))-$C$3</f>
        <v>408</v>
      </c>
      <c r="E1095" s="152">
        <v>327</v>
      </c>
      <c r="F1095" s="108">
        <f t="shared" ref="F1095:F1110" si="207">MIN($C$5/365, (D1095/365))</f>
        <v>1.1178082191780823</v>
      </c>
      <c r="H1095" s="144" t="s">
        <v>168</v>
      </c>
      <c r="I1095" s="147">
        <f>Parameter!$C$18*(Parameter!$C$17/Parameter!$C$4-1)</f>
        <v>1.9310126823253633</v>
      </c>
      <c r="J1095" s="144" t="s">
        <v>169</v>
      </c>
      <c r="L1095" s="151" t="s">
        <v>167</v>
      </c>
      <c r="M1095" s="277" t="s">
        <v>213</v>
      </c>
      <c r="N1095" s="248" t="s">
        <v>213</v>
      </c>
      <c r="O1095" s="152">
        <v>0</v>
      </c>
      <c r="P1095" s="108" t="s">
        <v>213</v>
      </c>
      <c r="Q1095" s="11"/>
      <c r="R1095" s="144" t="s">
        <v>168</v>
      </c>
      <c r="S1095" s="147">
        <f>Parameter!$C$18*(Parameter!$C$17/Parameter!$C$4-1)</f>
        <v>1.9310126823253633</v>
      </c>
      <c r="T1095" s="144" t="s">
        <v>169</v>
      </c>
      <c r="V1095" s="151" t="s">
        <v>170</v>
      </c>
      <c r="W1095" s="152">
        <v>44394</v>
      </c>
      <c r="X1095" s="165" t="s">
        <v>171</v>
      </c>
    </row>
    <row r="1096" spans="2:24">
      <c r="B1096" s="164" t="s">
        <v>167</v>
      </c>
      <c r="C1096" s="178">
        <v>43876</v>
      </c>
      <c r="D1096" s="157">
        <f t="shared" si="206"/>
        <v>409</v>
      </c>
      <c r="E1096" s="152">
        <v>757</v>
      </c>
      <c r="F1096" s="108">
        <f t="shared" si="207"/>
        <v>1.1205479452054794</v>
      </c>
      <c r="H1096" s="142">
        <f t="shared" ref="H1096:H1110" si="208">C1095</f>
        <v>43875</v>
      </c>
      <c r="I1096" s="149">
        <f>MAX(0,$I$14*E1095*Parameter!$C$6*Parameter!$C$5*Parameter!$C$7*Parameter!$C$8*Parameter!$C$9*Parameter!$C$19*F1095)</f>
        <v>220.68770660730962</v>
      </c>
      <c r="J1096" s="150" t="s">
        <v>187</v>
      </c>
      <c r="L1096" s="285" t="s">
        <v>176</v>
      </c>
      <c r="M1096" s="285"/>
      <c r="N1096" s="285"/>
      <c r="O1096" s="286">
        <f>SUM(O1095)</f>
        <v>0</v>
      </c>
      <c r="P1096" s="287"/>
      <c r="Q1096" s="11"/>
      <c r="R1096" s="262" t="str">
        <f>M1095</f>
        <v>N/A</v>
      </c>
      <c r="S1096" s="263">
        <v>0</v>
      </c>
      <c r="T1096" s="150" t="s">
        <v>169</v>
      </c>
      <c r="V1096" s="151" t="s">
        <v>172</v>
      </c>
      <c r="W1096" s="152">
        <f>(W1095/365)*$C$5</f>
        <v>62759.736986301366</v>
      </c>
      <c r="X1096" s="165" t="s">
        <v>173</v>
      </c>
    </row>
    <row r="1097" spans="2:24">
      <c r="B1097" s="164" t="s">
        <v>167</v>
      </c>
      <c r="C1097" s="178">
        <v>43878</v>
      </c>
      <c r="D1097" s="157">
        <f t="shared" si="206"/>
        <v>411</v>
      </c>
      <c r="E1097" s="152">
        <v>695</v>
      </c>
      <c r="F1097" s="108">
        <f t="shared" si="207"/>
        <v>1.1260273972602739</v>
      </c>
      <c r="H1097" s="142">
        <f t="shared" si="208"/>
        <v>43876</v>
      </c>
      <c r="I1097" s="149">
        <f>MAX(0,$I$14*E1096*Parameter!$C$6*Parameter!$C$5*Parameter!$C$7*Parameter!$C$8*Parameter!$C$9*Parameter!$C$19*F1096)</f>
        <v>512.14084446999561</v>
      </c>
      <c r="J1097" s="150" t="s">
        <v>187</v>
      </c>
      <c r="L1097" s="285"/>
      <c r="M1097" s="285"/>
      <c r="N1097" s="285"/>
      <c r="O1097" s="286"/>
      <c r="P1097" s="287"/>
      <c r="Q1097" s="11"/>
      <c r="R1097" s="144" t="s">
        <v>177</v>
      </c>
      <c r="S1097" s="238">
        <f>SUM(S1096)</f>
        <v>0</v>
      </c>
      <c r="T1097" s="150" t="s">
        <v>169</v>
      </c>
      <c r="V1097" s="151" t="s">
        <v>174</v>
      </c>
      <c r="W1097" s="154">
        <f>D1089</f>
        <v>12433</v>
      </c>
      <c r="X1097" s="165" t="s">
        <v>173</v>
      </c>
    </row>
    <row r="1098" spans="2:24">
      <c r="B1098" s="164" t="s">
        <v>167</v>
      </c>
      <c r="C1098" s="178">
        <v>43879</v>
      </c>
      <c r="D1098" s="157">
        <f t="shared" si="206"/>
        <v>412</v>
      </c>
      <c r="E1098" s="152">
        <v>988</v>
      </c>
      <c r="F1098" s="108">
        <f t="shared" si="207"/>
        <v>1.1287671232876713</v>
      </c>
      <c r="H1098" s="142">
        <f t="shared" si="208"/>
        <v>43878</v>
      </c>
      <c r="I1098" s="149">
        <f>MAX(0,$I$14*E1097*Parameter!$C$6*Parameter!$C$5*Parameter!$C$7*Parameter!$C$8*Parameter!$C$9*Parameter!$C$19*F1097)</f>
        <v>472.49460299997702</v>
      </c>
      <c r="J1098" s="150" t="s">
        <v>187</v>
      </c>
      <c r="V1098" s="155" t="s">
        <v>175</v>
      </c>
      <c r="W1098" s="156">
        <f>(W1096-W1097)/W1096</f>
        <v>0.80189528195897697</v>
      </c>
      <c r="X1098" s="166" t="str">
        <f>IF(W1098&lt;100%,"Less than expected","More than expected")</f>
        <v>Less than expected</v>
      </c>
    </row>
    <row r="1099" spans="2:24">
      <c r="B1099" s="164" t="s">
        <v>167</v>
      </c>
      <c r="C1099" s="178">
        <v>43880</v>
      </c>
      <c r="D1099" s="157">
        <f t="shared" si="206"/>
        <v>413</v>
      </c>
      <c r="E1099" s="152">
        <v>874</v>
      </c>
      <c r="F1099" s="108">
        <f t="shared" si="207"/>
        <v>1.1315068493150684</v>
      </c>
      <c r="H1099" s="142">
        <f t="shared" si="208"/>
        <v>43879</v>
      </c>
      <c r="I1099" s="149">
        <f>MAX(0,$I$14*E1098*Parameter!$C$6*Parameter!$C$5*Parameter!$C$7*Parameter!$C$8*Parameter!$C$9*Parameter!$C$19*F1098)</f>
        <v>673.32445209528851</v>
      </c>
      <c r="J1099" s="150" t="s">
        <v>187</v>
      </c>
      <c r="V1099" s="153"/>
      <c r="W1099" s="107"/>
      <c r="X1099" s="167"/>
    </row>
    <row r="1100" spans="2:24">
      <c r="B1100" s="164" t="s">
        <v>167</v>
      </c>
      <c r="C1100" s="178">
        <v>43881</v>
      </c>
      <c r="D1100" s="157">
        <f t="shared" si="206"/>
        <v>414</v>
      </c>
      <c r="E1100" s="152">
        <v>919</v>
      </c>
      <c r="F1100" s="108">
        <f t="shared" si="207"/>
        <v>1.1342465753424658</v>
      </c>
      <c r="H1100" s="142">
        <f t="shared" si="208"/>
        <v>43880</v>
      </c>
      <c r="I1100" s="149">
        <f>MAX(0,$I$14*E1099*Parameter!$C$6*Parameter!$C$5*Parameter!$C$7*Parameter!$C$8*Parameter!$C$9*Parameter!$C$19*F1099)</f>
        <v>597.07888073685069</v>
      </c>
      <c r="J1100" s="150" t="s">
        <v>187</v>
      </c>
      <c r="V1100" s="153"/>
      <c r="W1100" s="107"/>
      <c r="X1100" s="167"/>
    </row>
    <row r="1101" spans="2:24">
      <c r="B1101" s="164" t="s">
        <v>167</v>
      </c>
      <c r="C1101" s="178">
        <v>43882</v>
      </c>
      <c r="D1101" s="157">
        <f t="shared" si="206"/>
        <v>415</v>
      </c>
      <c r="E1101" s="152">
        <v>913</v>
      </c>
      <c r="F1101" s="108">
        <f t="shared" si="207"/>
        <v>1.1369863013698631</v>
      </c>
      <c r="H1101" s="142">
        <f t="shared" si="208"/>
        <v>43881</v>
      </c>
      <c r="I1101" s="149">
        <f>MAX(0,$I$14*E1100*Parameter!$C$6*Parameter!$C$5*Parameter!$C$7*Parameter!$C$8*Parameter!$C$9*Parameter!$C$19*F1100)</f>
        <v>629.34107589836799</v>
      </c>
      <c r="J1101" s="150" t="s">
        <v>187</v>
      </c>
      <c r="V1101" s="153"/>
      <c r="W1101" s="107"/>
      <c r="X1101" s="167"/>
    </row>
    <row r="1102" spans="2:24">
      <c r="B1102" s="164" t="s">
        <v>167</v>
      </c>
      <c r="C1102" s="178">
        <v>43883</v>
      </c>
      <c r="D1102" s="157">
        <f t="shared" si="206"/>
        <v>416</v>
      </c>
      <c r="E1102" s="152">
        <v>1449</v>
      </c>
      <c r="F1102" s="108">
        <f t="shared" si="207"/>
        <v>1.1397260273972603</v>
      </c>
      <c r="H1102" s="142">
        <f t="shared" si="208"/>
        <v>43882</v>
      </c>
      <c r="I1102" s="149">
        <f>MAX(0,$I$14*E1101*Parameter!$C$6*Parameter!$C$5*Parameter!$C$7*Parameter!$C$8*Parameter!$C$9*Parameter!$C$19*F1101)</f>
        <v>626.74243415314925</v>
      </c>
      <c r="J1102" s="150" t="s">
        <v>187</v>
      </c>
      <c r="V1102" s="153"/>
      <c r="W1102" s="107"/>
      <c r="X1102" s="167"/>
    </row>
    <row r="1103" spans="2:24">
      <c r="B1103" s="164" t="s">
        <v>167</v>
      </c>
      <c r="C1103" s="178">
        <v>43884</v>
      </c>
      <c r="D1103" s="157">
        <f t="shared" si="206"/>
        <v>417</v>
      </c>
      <c r="E1103" s="152">
        <v>357</v>
      </c>
      <c r="F1103" s="108">
        <f t="shared" si="207"/>
        <v>1.1424657534246576</v>
      </c>
      <c r="H1103" s="142">
        <f t="shared" si="208"/>
        <v>43883</v>
      </c>
      <c r="I1103" s="149">
        <f>MAX(0,$I$14*E1102*Parameter!$C$6*Parameter!$C$5*Parameter!$C$7*Parameter!$C$8*Parameter!$C$9*Parameter!$C$19*F1102)</f>
        <v>997.08444668990603</v>
      </c>
      <c r="J1103" s="150" t="s">
        <v>187</v>
      </c>
      <c r="V1103" s="153"/>
      <c r="W1103" s="107"/>
      <c r="X1103" s="167"/>
    </row>
    <row r="1104" spans="2:24">
      <c r="B1104" s="164" t="s">
        <v>167</v>
      </c>
      <c r="C1104" s="178">
        <v>43885</v>
      </c>
      <c r="D1104" s="157">
        <f t="shared" si="206"/>
        <v>418</v>
      </c>
      <c r="E1104" s="152">
        <v>1189</v>
      </c>
      <c r="F1104" s="108">
        <f t="shared" si="207"/>
        <v>1.1452054794520548</v>
      </c>
      <c r="H1104" s="142">
        <f t="shared" si="208"/>
        <v>43884</v>
      </c>
      <c r="I1104" s="149">
        <f>MAX(0,$I$14*E1103*Parameter!$C$6*Parameter!$C$5*Parameter!$C$7*Parameter!$C$8*Parameter!$C$9*Parameter!$C$19*F1103)</f>
        <v>246.2490120744406</v>
      </c>
      <c r="J1104" s="150" t="s">
        <v>187</v>
      </c>
      <c r="V1104" s="153"/>
      <c r="W1104" s="107"/>
      <c r="X1104" s="167"/>
    </row>
    <row r="1105" spans="2:24">
      <c r="B1105" s="164" t="s">
        <v>167</v>
      </c>
      <c r="C1105" s="178">
        <v>43886</v>
      </c>
      <c r="D1105" s="157">
        <f t="shared" si="206"/>
        <v>419</v>
      </c>
      <c r="E1105" s="152">
        <v>2843</v>
      </c>
      <c r="F1105" s="108">
        <f t="shared" si="207"/>
        <v>1.1479452054794521</v>
      </c>
      <c r="H1105" s="142">
        <f t="shared" si="208"/>
        <v>43885</v>
      </c>
      <c r="I1105" s="149">
        <f>MAX(0,$I$14*E1104*Parameter!$C$6*Parameter!$C$5*Parameter!$C$7*Parameter!$C$8*Parameter!$C$9*Parameter!$C$19*F1104)</f>
        <v>822.1070303355375</v>
      </c>
      <c r="J1105" s="150" t="s">
        <v>187</v>
      </c>
      <c r="V1105" s="153"/>
      <c r="W1105" s="107"/>
      <c r="X1105" s="167"/>
    </row>
    <row r="1106" spans="2:24">
      <c r="B1106" s="164" t="s">
        <v>167</v>
      </c>
      <c r="C1106" s="178">
        <v>43887</v>
      </c>
      <c r="D1106" s="157">
        <f t="shared" si="206"/>
        <v>420</v>
      </c>
      <c r="E1106" s="152">
        <v>2062</v>
      </c>
      <c r="F1106" s="108">
        <f t="shared" si="207"/>
        <v>1.1506849315068493</v>
      </c>
      <c r="H1106" s="142">
        <f t="shared" si="208"/>
        <v>43886</v>
      </c>
      <c r="I1106" s="149">
        <f>MAX(0,$I$14*E1105*Parameter!$C$6*Parameter!$C$5*Parameter!$C$7*Parameter!$C$8*Parameter!$C$9*Parameter!$C$19*F1105)</f>
        <v>1970.4304416384807</v>
      </c>
      <c r="J1106" s="150" t="s">
        <v>187</v>
      </c>
      <c r="V1106" s="153"/>
      <c r="W1106" s="107"/>
      <c r="X1106" s="167"/>
    </row>
    <row r="1107" spans="2:24">
      <c r="B1107" s="164" t="s">
        <v>167</v>
      </c>
      <c r="C1107" s="178">
        <v>43888</v>
      </c>
      <c r="D1107" s="157">
        <f t="shared" si="206"/>
        <v>421</v>
      </c>
      <c r="E1107" s="152">
        <v>1469</v>
      </c>
      <c r="F1107" s="108">
        <f t="shared" si="207"/>
        <v>1.1534246575342466</v>
      </c>
      <c r="H1107" s="142">
        <f t="shared" si="208"/>
        <v>43887</v>
      </c>
      <c r="I1107" s="149">
        <f>MAX(0,$I$14*E1106*Parameter!$C$6*Parameter!$C$5*Parameter!$C$7*Parameter!$C$8*Parameter!$C$9*Parameter!$C$19*F1106)</f>
        <v>1432.5446830229835</v>
      </c>
      <c r="J1107" s="150" t="s">
        <v>187</v>
      </c>
      <c r="V1107" s="153"/>
      <c r="W1107" s="107"/>
      <c r="X1107" s="167"/>
    </row>
    <row r="1108" spans="2:24">
      <c r="B1108" s="164" t="s">
        <v>167</v>
      </c>
      <c r="C1108" s="178">
        <v>43889</v>
      </c>
      <c r="D1108" s="157">
        <f t="shared" si="206"/>
        <v>422</v>
      </c>
      <c r="E1108" s="152">
        <v>837</v>
      </c>
      <c r="F1108" s="108">
        <f t="shared" si="207"/>
        <v>1.1561643835616437</v>
      </c>
      <c r="H1108" s="142">
        <f t="shared" si="208"/>
        <v>43888</v>
      </c>
      <c r="I1108" s="149">
        <f>MAX(0,$I$14*E1107*Parameter!$C$6*Parameter!$C$5*Parameter!$C$7*Parameter!$C$8*Parameter!$C$9*Parameter!$C$19*F1107)</f>
        <v>1022.9964281914015</v>
      </c>
      <c r="J1108" s="150" t="s">
        <v>187</v>
      </c>
      <c r="V1108" s="153"/>
      <c r="W1108" s="107"/>
      <c r="X1108" s="167"/>
    </row>
    <row r="1109" spans="2:24">
      <c r="B1109" s="164" t="s">
        <v>167</v>
      </c>
      <c r="C1109" s="178">
        <v>43890</v>
      </c>
      <c r="D1109" s="157">
        <f t="shared" si="206"/>
        <v>423</v>
      </c>
      <c r="E1109" s="152">
        <v>1069</v>
      </c>
      <c r="F1109" s="108">
        <f t="shared" si="207"/>
        <v>1.1589041095890411</v>
      </c>
      <c r="H1109" s="142">
        <f t="shared" si="208"/>
        <v>43889</v>
      </c>
      <c r="I1109" s="149">
        <f>MAX(0,$I$14*E1108*Parameter!$C$6*Parameter!$C$5*Parameter!$C$7*Parameter!$C$8*Parameter!$C$9*Parameter!$C$19*F1108)</f>
        <v>584.26266416017745</v>
      </c>
      <c r="J1109" s="150" t="s">
        <v>187</v>
      </c>
      <c r="V1109" s="153"/>
      <c r="W1109" s="107"/>
      <c r="X1109" s="167"/>
    </row>
    <row r="1110" spans="2:24">
      <c r="B1110" s="164" t="s">
        <v>167</v>
      </c>
      <c r="C1110" s="178">
        <v>43891</v>
      </c>
      <c r="D1110" s="157">
        <f t="shared" si="206"/>
        <v>424</v>
      </c>
      <c r="E1110" s="152">
        <v>1252</v>
      </c>
      <c r="F1110" s="108">
        <f t="shared" si="207"/>
        <v>1.1616438356164382</v>
      </c>
      <c r="H1110" s="142">
        <f t="shared" si="208"/>
        <v>43890</v>
      </c>
      <c r="I1110" s="149">
        <f>MAX(0,$I$14*E1109*Parameter!$C$6*Parameter!$C$5*Parameter!$C$7*Parameter!$C$8*Parameter!$C$9*Parameter!$C$19*F1109)</f>
        <v>747.97709410894868</v>
      </c>
      <c r="J1110" s="150" t="s">
        <v>187</v>
      </c>
      <c r="V1110" s="153"/>
      <c r="W1110" s="107"/>
      <c r="X1110" s="167"/>
    </row>
    <row r="1111" spans="2:24">
      <c r="B1111" s="301" t="s">
        <v>176</v>
      </c>
      <c r="C1111" s="294"/>
      <c r="D1111" s="295"/>
      <c r="E1111" s="299">
        <f>SUM(E1095:E1110)</f>
        <v>18000</v>
      </c>
      <c r="F1111" s="291"/>
      <c r="H1111" s="142">
        <f t="shared" ref="H1111" si="209">C1110</f>
        <v>43891</v>
      </c>
      <c r="I1111" s="149">
        <f>MAX(0,$I$14*E1110*Parameter!$C$6*Parameter!$C$5*Parameter!$C$7*Parameter!$C$8*Parameter!$C$9*Parameter!$C$19*F1110)</f>
        <v>878.09279004824805</v>
      </c>
      <c r="J1111" s="150" t="s">
        <v>187</v>
      </c>
      <c r="X1111" s="160"/>
    </row>
    <row r="1112" spans="2:24" ht="15.75" thickBot="1">
      <c r="B1112" s="302"/>
      <c r="C1112" s="303"/>
      <c r="D1112" s="304"/>
      <c r="E1112" s="305"/>
      <c r="F1112" s="306"/>
      <c r="G1112" s="168"/>
      <c r="H1112" s="169" t="s">
        <v>177</v>
      </c>
      <c r="I1112" s="170">
        <f>SUM(I1096:I1111)</f>
        <v>12433.554587231061</v>
      </c>
      <c r="J1112" s="171" t="s">
        <v>169</v>
      </c>
      <c r="K1112" s="172"/>
      <c r="L1112" s="172"/>
      <c r="M1112" s="172"/>
      <c r="N1112" s="172"/>
      <c r="O1112" s="172"/>
      <c r="P1112" s="172"/>
      <c r="Q1112" s="172"/>
      <c r="R1112" s="172"/>
      <c r="S1112" s="172"/>
      <c r="T1112" s="172"/>
      <c r="U1112" s="172"/>
      <c r="V1112" s="172"/>
      <c r="W1112" s="172"/>
      <c r="X1112" s="173"/>
    </row>
    <row r="1113" spans="2:24" ht="15.75" thickBot="1"/>
    <row r="1114" spans="2:24" ht="24" thickBot="1">
      <c r="B1114" s="174" t="s">
        <v>77</v>
      </c>
      <c r="C1114" s="158" t="s">
        <v>146</v>
      </c>
      <c r="D1114" s="175">
        <f>I1116+S1116</f>
        <v>12335</v>
      </c>
      <c r="E1114" s="176" t="s">
        <v>147</v>
      </c>
      <c r="F1114" s="158" t="str">
        <f>X1123</f>
        <v>Less than expected</v>
      </c>
      <c r="G1114" s="177"/>
      <c r="H1114" s="177"/>
      <c r="I1114" s="175">
        <f>E1144+O1129</f>
        <v>18000</v>
      </c>
      <c r="J1114" s="177" t="s">
        <v>148</v>
      </c>
      <c r="K1114" s="177"/>
      <c r="L1114" s="177"/>
      <c r="M1114" s="186">
        <v>0</v>
      </c>
      <c r="N1114" s="177" t="s">
        <v>149</v>
      </c>
      <c r="O1114" s="177"/>
      <c r="P1114" s="177"/>
      <c r="Q1114" s="177"/>
      <c r="R1114" s="177"/>
      <c r="S1114" s="175">
        <f>I1114-M1114</f>
        <v>18000</v>
      </c>
      <c r="T1114" s="177" t="s">
        <v>150</v>
      </c>
      <c r="U1114" s="177"/>
      <c r="V1114" s="177"/>
      <c r="W1114" s="242">
        <f>S1114*'MR Reference'!$C$79</f>
        <v>16560</v>
      </c>
      <c r="X1114" s="241" t="s">
        <v>151</v>
      </c>
    </row>
    <row r="1115" spans="2:24" ht="19.5" thickBot="1">
      <c r="B1115" s="159"/>
      <c r="C1115" s="14"/>
      <c r="D1115" s="14"/>
      <c r="E1115" s="15"/>
      <c r="F1115" s="16"/>
      <c r="G1115" s="14"/>
      <c r="X1115" s="160"/>
    </row>
    <row r="1116" spans="2:24" ht="24" thickBot="1">
      <c r="B1116" s="67" t="s">
        <v>316</v>
      </c>
      <c r="C1116" s="237" t="s">
        <v>153</v>
      </c>
      <c r="D1116" s="69"/>
      <c r="E1116" s="70"/>
      <c r="F1116" s="68"/>
      <c r="G1116" s="71"/>
      <c r="H1116" s="68" t="s">
        <v>146</v>
      </c>
      <c r="I1116" s="141">
        <f>ROUNDDOWN(I1145,0)</f>
        <v>12313</v>
      </c>
      <c r="J1116" s="72" t="s">
        <v>147</v>
      </c>
      <c r="L1116" s="67" t="s">
        <v>317</v>
      </c>
      <c r="M1116" s="237" t="s">
        <v>155</v>
      </c>
      <c r="N1116" s="69"/>
      <c r="O1116" s="70"/>
      <c r="P1116" s="239"/>
      <c r="Q1116" s="71"/>
      <c r="R1116" s="68" t="s">
        <v>146</v>
      </c>
      <c r="S1116" s="141">
        <f>ROUNDDOWN(S1130,0)</f>
        <v>22</v>
      </c>
      <c r="T1116" s="72" t="s">
        <v>147</v>
      </c>
      <c r="V1116" s="288" t="s">
        <v>156</v>
      </c>
      <c r="W1116" s="289"/>
      <c r="X1116" s="290"/>
    </row>
    <row r="1117" spans="2:24" ht="18.75">
      <c r="B1117" s="159"/>
      <c r="C1117" s="14"/>
      <c r="D1117" s="14"/>
      <c r="E1117" s="15"/>
      <c r="F1117" s="16"/>
      <c r="G1117" s="14"/>
      <c r="L1117" s="11"/>
      <c r="M1117" s="14"/>
      <c r="N1117" s="14"/>
      <c r="O1117" s="15"/>
      <c r="P1117" s="16"/>
      <c r="Q1117" s="14"/>
      <c r="X1117" s="160"/>
    </row>
    <row r="1118" spans="2:24" ht="18.75">
      <c r="B1118" s="161" t="s">
        <v>157</v>
      </c>
      <c r="C1118" s="14"/>
      <c r="D1118" s="14"/>
      <c r="E1118" s="15"/>
      <c r="F1118" s="16"/>
      <c r="G1118" s="14"/>
      <c r="H1118" s="17" t="s">
        <v>158</v>
      </c>
      <c r="L1118" s="17" t="s">
        <v>283</v>
      </c>
      <c r="M1118" s="14"/>
      <c r="N1118" s="14"/>
      <c r="O1118" s="15"/>
      <c r="P1118" s="16"/>
      <c r="Q1118" s="14"/>
      <c r="R1118" s="17" t="s">
        <v>158</v>
      </c>
      <c r="V1118" s="17" t="s">
        <v>156</v>
      </c>
      <c r="X1118" s="160"/>
    </row>
    <row r="1119" spans="2:24" ht="23.25">
      <c r="B1119" s="162" t="s">
        <v>318</v>
      </c>
      <c r="C1119" s="146"/>
      <c r="D1119" s="144" t="s">
        <v>160</v>
      </c>
      <c r="E1119" s="147" t="s">
        <v>267</v>
      </c>
      <c r="F1119" s="144" t="s">
        <v>162</v>
      </c>
      <c r="G1119" s="18"/>
      <c r="H1119" s="145" t="s">
        <v>316</v>
      </c>
      <c r="I1119" s="144" t="s">
        <v>163</v>
      </c>
      <c r="J1119" s="148" t="s">
        <v>164</v>
      </c>
      <c r="L1119" s="143" t="s">
        <v>319</v>
      </c>
      <c r="M1119" s="146"/>
      <c r="N1119" s="144" t="s">
        <v>160</v>
      </c>
      <c r="O1119" s="147" t="s">
        <v>161</v>
      </c>
      <c r="P1119" s="144" t="s">
        <v>162</v>
      </c>
      <c r="Q1119" s="18"/>
      <c r="R1119" s="145" t="s">
        <v>317</v>
      </c>
      <c r="S1119" s="144" t="s">
        <v>163</v>
      </c>
      <c r="T1119" s="148" t="s">
        <v>164</v>
      </c>
      <c r="V1119" s="143" t="s">
        <v>77</v>
      </c>
      <c r="W1119" s="148" t="s">
        <v>166</v>
      </c>
      <c r="X1119" s="163" t="s">
        <v>164</v>
      </c>
    </row>
    <row r="1120" spans="2:24">
      <c r="B1120" s="164" t="s">
        <v>167</v>
      </c>
      <c r="C1120" s="178">
        <v>43863</v>
      </c>
      <c r="D1120" s="157">
        <f t="shared" ref="D1120:D1143" si="210">(C1120+(365*2))-$C$3</f>
        <v>396</v>
      </c>
      <c r="E1120" s="152">
        <v>379</v>
      </c>
      <c r="F1120" s="108">
        <f t="shared" ref="F1120:F1143" si="211">MIN($C$5/365, (D1120/365))</f>
        <v>1.0849315068493151</v>
      </c>
      <c r="H1120" s="144" t="s">
        <v>168</v>
      </c>
      <c r="I1120" s="147">
        <f>Parameter!$C$18*(Parameter!$C$17/Parameter!$C$4-1)</f>
        <v>1.9310126823253633</v>
      </c>
      <c r="J1120" s="144" t="s">
        <v>169</v>
      </c>
      <c r="L1120" s="268" t="s">
        <v>290</v>
      </c>
      <c r="M1120" s="178">
        <v>43893</v>
      </c>
      <c r="N1120" s="269">
        <f>(M1120+(365*2))-$C$3</f>
        <v>426</v>
      </c>
      <c r="O1120" s="270">
        <v>3</v>
      </c>
      <c r="P1120" s="108">
        <f>MIN($C$5/365, (N1120/365))</f>
        <v>1.167123287671233</v>
      </c>
      <c r="Q1120" s="11"/>
      <c r="R1120" s="144" t="s">
        <v>168</v>
      </c>
      <c r="S1120" s="147">
        <f>Parameter!$C$18*(Parameter!$C$17/Parameter!$C$4-1)</f>
        <v>1.9310126823253633</v>
      </c>
      <c r="T1120" s="144" t="s">
        <v>169</v>
      </c>
      <c r="V1120" s="151" t="s">
        <v>170</v>
      </c>
      <c r="W1120" s="152">
        <v>44394</v>
      </c>
      <c r="X1120" s="165" t="s">
        <v>171</v>
      </c>
    </row>
    <row r="1121" spans="2:24">
      <c r="B1121" s="164" t="s">
        <v>167</v>
      </c>
      <c r="C1121" s="178">
        <v>43864</v>
      </c>
      <c r="D1121" s="157">
        <f t="shared" si="210"/>
        <v>397</v>
      </c>
      <c r="E1121" s="152">
        <v>327</v>
      </c>
      <c r="F1121" s="108">
        <f t="shared" si="211"/>
        <v>1.0876712328767124</v>
      </c>
      <c r="H1121" s="142">
        <f t="shared" ref="H1121:H1143" si="212">C1120</f>
        <v>43863</v>
      </c>
      <c r="I1121" s="149">
        <f>MAX(0,$I$14*E1120*Parameter!$C$6*Parameter!$C$5*Parameter!$C$7*Parameter!$C$8*Parameter!$C$9*Parameter!$C$19*F1120)</f>
        <v>248.25878274308516</v>
      </c>
      <c r="J1121" s="150" t="s">
        <v>187</v>
      </c>
      <c r="L1121" s="268" t="s">
        <v>167</v>
      </c>
      <c r="M1121" s="178">
        <v>43894</v>
      </c>
      <c r="N1121" s="269">
        <f t="shared" ref="N1121:N1128" si="213">(M1121+(365*2))-$C$3</f>
        <v>427</v>
      </c>
      <c r="O1121" s="270">
        <v>2</v>
      </c>
      <c r="P1121" s="108">
        <f t="shared" ref="P1121:P1128" si="214">MIN($C$5/365, (N1121/365))</f>
        <v>1.1698630136986301</v>
      </c>
      <c r="Q1121" s="11"/>
      <c r="R1121" s="142">
        <f>M1120</f>
        <v>43893</v>
      </c>
      <c r="S1121" s="149">
        <f>MAX(0,$S$14*O1120*Parameter!$C$6*Parameter!$C$5*Parameter!$C$7*Parameter!$C$8*Parameter!$C$9*Parameter!$C$19*P1120)</f>
        <v>2.1139809996113037</v>
      </c>
      <c r="T1121" s="150" t="s">
        <v>169</v>
      </c>
      <c r="V1121" s="151" t="s">
        <v>172</v>
      </c>
      <c r="W1121" s="152">
        <f>(W1120/365)*$C$5</f>
        <v>62759.736986301366</v>
      </c>
      <c r="X1121" s="165" t="s">
        <v>173</v>
      </c>
    </row>
    <row r="1122" spans="2:24">
      <c r="B1122" s="164" t="s">
        <v>167</v>
      </c>
      <c r="C1122" s="178">
        <v>43865</v>
      </c>
      <c r="D1122" s="157">
        <f t="shared" si="210"/>
        <v>398</v>
      </c>
      <c r="E1122" s="152">
        <v>289</v>
      </c>
      <c r="F1122" s="108">
        <f t="shared" si="211"/>
        <v>1.0904109589041096</v>
      </c>
      <c r="H1122" s="142">
        <f t="shared" si="212"/>
        <v>43864</v>
      </c>
      <c r="I1122" s="149">
        <f>MAX(0,$I$14*E1121*Parameter!$C$6*Parameter!$C$5*Parameter!$C$7*Parameter!$C$8*Parameter!$C$9*Parameter!$C$19*F1121)</f>
        <v>214.73779294877923</v>
      </c>
      <c r="J1122" s="150" t="s">
        <v>187</v>
      </c>
      <c r="L1122" s="268" t="s">
        <v>167</v>
      </c>
      <c r="M1122" s="178">
        <v>43896</v>
      </c>
      <c r="N1122" s="269">
        <f t="shared" si="213"/>
        <v>429</v>
      </c>
      <c r="O1122" s="270">
        <v>12</v>
      </c>
      <c r="P1122" s="108">
        <f t="shared" si="214"/>
        <v>1.1753424657534246</v>
      </c>
      <c r="Q1122" s="11"/>
      <c r="R1122" s="142">
        <f>M1121</f>
        <v>43894</v>
      </c>
      <c r="S1122" s="149">
        <f>MAX(0,$S$14*O1121*Parameter!$C$6*Parameter!$C$5*Parameter!$C$7*Parameter!$C$8*Parameter!$C$9*Parameter!$C$19*P1121)</f>
        <v>1.4126289308826705</v>
      </c>
      <c r="T1122" s="150" t="s">
        <v>169</v>
      </c>
      <c r="V1122" s="151" t="s">
        <v>174</v>
      </c>
      <c r="W1122" s="154">
        <f>D1114</f>
        <v>12335</v>
      </c>
      <c r="X1122" s="165" t="s">
        <v>173</v>
      </c>
    </row>
    <row r="1123" spans="2:24">
      <c r="B1123" s="164" t="s">
        <v>167</v>
      </c>
      <c r="C1123" s="178">
        <v>43866</v>
      </c>
      <c r="D1123" s="157">
        <f t="shared" si="210"/>
        <v>399</v>
      </c>
      <c r="E1123" s="152">
        <v>150</v>
      </c>
      <c r="F1123" s="108">
        <f t="shared" si="211"/>
        <v>1.0931506849315069</v>
      </c>
      <c r="H1123" s="142">
        <f t="shared" si="212"/>
        <v>43865</v>
      </c>
      <c r="I1123" s="149">
        <f>MAX(0,$I$14*E1122*Parameter!$C$6*Parameter!$C$5*Parameter!$C$7*Parameter!$C$8*Parameter!$C$9*Parameter!$C$19*F1122)</f>
        <v>190.26159822949242</v>
      </c>
      <c r="J1123" s="150" t="s">
        <v>187</v>
      </c>
      <c r="L1123" s="268" t="s">
        <v>290</v>
      </c>
      <c r="M1123" s="278">
        <v>43897</v>
      </c>
      <c r="N1123" s="269">
        <f t="shared" si="213"/>
        <v>430</v>
      </c>
      <c r="O1123" s="270">
        <v>1</v>
      </c>
      <c r="P1123" s="108">
        <f t="shared" si="214"/>
        <v>1.178082191780822</v>
      </c>
      <c r="R1123" s="142">
        <f t="shared" ref="R1123:R1124" si="215">M1122</f>
        <v>43896</v>
      </c>
      <c r="S1123" s="149">
        <f>MAX(0,$S$14*O1122*Parameter!$C$6*Parameter!$C$5*Parameter!$C$7*Parameter!$C$8*Parameter!$C$9*Parameter!$C$19*P1122)</f>
        <v>8.5154727589976442</v>
      </c>
      <c r="T1123" s="150" t="s">
        <v>169</v>
      </c>
      <c r="V1123" s="155" t="s">
        <v>175</v>
      </c>
      <c r="W1123" s="156">
        <f>(W1121-W1122)/W1121</f>
        <v>0.80345679264569936</v>
      </c>
      <c r="X1123" s="166" t="str">
        <f>IF(W1123&lt;100%,"Less than expected","More than expected")</f>
        <v>Less than expected</v>
      </c>
    </row>
    <row r="1124" spans="2:24">
      <c r="B1124" s="164" t="s">
        <v>167</v>
      </c>
      <c r="C1124" s="178">
        <v>43867</v>
      </c>
      <c r="D1124" s="157">
        <f t="shared" si="210"/>
        <v>400</v>
      </c>
      <c r="E1124" s="152">
        <v>454</v>
      </c>
      <c r="F1124" s="108">
        <f t="shared" si="211"/>
        <v>1.095890410958904</v>
      </c>
      <c r="H1124" s="142">
        <f t="shared" si="212"/>
        <v>43866</v>
      </c>
      <c r="I1124" s="149">
        <f>MAX(0,$I$14*E1123*Parameter!$C$6*Parameter!$C$5*Parameter!$C$7*Parameter!$C$8*Parameter!$C$9*Parameter!$C$19*F1123)</f>
        <v>98.999814418416676</v>
      </c>
      <c r="J1124" s="150" t="s">
        <v>187</v>
      </c>
      <c r="L1124" s="268" t="s">
        <v>167</v>
      </c>
      <c r="M1124" s="278">
        <v>43901</v>
      </c>
      <c r="N1124" s="269">
        <f t="shared" si="213"/>
        <v>434</v>
      </c>
      <c r="O1124" s="270">
        <v>4</v>
      </c>
      <c r="P1124" s="108">
        <f t="shared" si="214"/>
        <v>1.189041095890411</v>
      </c>
      <c r="R1124" s="142">
        <f t="shared" si="215"/>
        <v>43897</v>
      </c>
      <c r="S1124" s="149">
        <f>MAX(0,$S$14*O1123*Parameter!$C$6*Parameter!$C$5*Parameter!$C$7*Parameter!$C$8*Parameter!$C$9*Parameter!$C$19*P1123)</f>
        <v>0.71127686215403785</v>
      </c>
      <c r="T1124" s="150" t="s">
        <v>169</v>
      </c>
      <c r="V1124" s="153"/>
      <c r="W1124" s="107"/>
      <c r="X1124" s="167"/>
    </row>
    <row r="1125" spans="2:24">
      <c r="B1125" s="164" t="s">
        <v>167</v>
      </c>
      <c r="C1125" s="178">
        <v>43868</v>
      </c>
      <c r="D1125" s="157">
        <f t="shared" si="210"/>
        <v>401</v>
      </c>
      <c r="E1125" s="152">
        <v>33</v>
      </c>
      <c r="F1125" s="108">
        <f t="shared" si="211"/>
        <v>1.0986301369863014</v>
      </c>
      <c r="H1125" s="142">
        <f t="shared" si="212"/>
        <v>43867</v>
      </c>
      <c r="I1125" s="149">
        <f>MAX(0,$I$14*E1124*Parameter!$C$6*Parameter!$C$5*Parameter!$C$7*Parameter!$C$8*Parameter!$C$9*Parameter!$C$19*F1124)</f>
        <v>300.39041434226345</v>
      </c>
      <c r="J1125" s="150" t="s">
        <v>187</v>
      </c>
      <c r="L1125" s="268" t="s">
        <v>167</v>
      </c>
      <c r="M1125" s="278">
        <v>43919</v>
      </c>
      <c r="N1125" s="269">
        <f t="shared" si="213"/>
        <v>452</v>
      </c>
      <c r="O1125" s="270">
        <v>2</v>
      </c>
      <c r="P1125" s="108">
        <f t="shared" si="214"/>
        <v>1.2383561643835617</v>
      </c>
      <c r="R1125" s="142">
        <f>M1124</f>
        <v>43901</v>
      </c>
      <c r="S1125" s="149">
        <f>MAX(0,$S$14*O1124*Parameter!$C$6*Parameter!$C$5*Parameter!$C$7*Parameter!$C$8*Parameter!$C$9*Parameter!$C$19*P1124)</f>
        <v>2.8715735644172318</v>
      </c>
      <c r="T1125" s="150" t="s">
        <v>169</v>
      </c>
      <c r="V1125" s="153"/>
      <c r="W1125" s="107"/>
      <c r="X1125" s="167"/>
    </row>
    <row r="1126" spans="2:24">
      <c r="B1126" s="164" t="s">
        <v>167</v>
      </c>
      <c r="C1126" s="178">
        <v>43869</v>
      </c>
      <c r="D1126" s="157">
        <f t="shared" si="210"/>
        <v>402</v>
      </c>
      <c r="E1126" s="152">
        <v>530</v>
      </c>
      <c r="F1126" s="108">
        <f t="shared" si="211"/>
        <v>1.1013698630136985</v>
      </c>
      <c r="H1126" s="142">
        <f t="shared" si="212"/>
        <v>43868</v>
      </c>
      <c r="I1126" s="149">
        <f>MAX(0,$I$14*E1125*Parameter!$C$6*Parameter!$C$5*Parameter!$C$7*Parameter!$C$8*Parameter!$C$9*Parameter!$C$19*F1125)</f>
        <v>21.889131899731122</v>
      </c>
      <c r="J1126" s="150" t="s">
        <v>187</v>
      </c>
      <c r="L1126" s="268" t="s">
        <v>167</v>
      </c>
      <c r="M1126" s="278">
        <v>43921</v>
      </c>
      <c r="N1126" s="269">
        <f t="shared" si="213"/>
        <v>454</v>
      </c>
      <c r="O1126" s="261">
        <v>3</v>
      </c>
      <c r="P1126" s="108">
        <f t="shared" si="214"/>
        <v>1.2438356164383562</v>
      </c>
      <c r="R1126" s="142">
        <f t="shared" ref="R1126:R1129" si="216">M1125</f>
        <v>43919</v>
      </c>
      <c r="S1126" s="149">
        <f>MAX(0,$S$14*O1125*Parameter!$C$6*Parameter!$C$5*Parameter!$C$7*Parameter!$C$8*Parameter!$C$9*Parameter!$C$19*P1125)</f>
        <v>1.4953355427610471</v>
      </c>
      <c r="T1126" s="150" t="s">
        <v>169</v>
      </c>
      <c r="V1126" s="153"/>
      <c r="W1126" s="107"/>
      <c r="X1126" s="167"/>
    </row>
    <row r="1127" spans="2:24">
      <c r="B1127" s="164" t="s">
        <v>167</v>
      </c>
      <c r="C1127" s="178">
        <v>43870</v>
      </c>
      <c r="D1127" s="157">
        <f t="shared" si="210"/>
        <v>403</v>
      </c>
      <c r="E1127" s="152">
        <v>298</v>
      </c>
      <c r="F1127" s="108">
        <f t="shared" si="211"/>
        <v>1.1041095890410959</v>
      </c>
      <c r="H1127" s="142">
        <f t="shared" si="212"/>
        <v>43869</v>
      </c>
      <c r="I1127" s="149">
        <f>MAX(0,$I$14*E1126*Parameter!$C$6*Parameter!$C$5*Parameter!$C$7*Parameter!$C$8*Parameter!$C$9*Parameter!$C$19*F1126)</f>
        <v>352.42941453613793</v>
      </c>
      <c r="J1127" s="150" t="s">
        <v>187</v>
      </c>
      <c r="L1127" s="268" t="s">
        <v>167</v>
      </c>
      <c r="M1127" s="278">
        <v>43940</v>
      </c>
      <c r="N1127" s="269">
        <f t="shared" si="213"/>
        <v>473</v>
      </c>
      <c r="O1127" s="261">
        <v>2</v>
      </c>
      <c r="P1127" s="108">
        <f t="shared" si="214"/>
        <v>1.295890410958904</v>
      </c>
      <c r="R1127" s="142">
        <f t="shared" si="216"/>
        <v>43921</v>
      </c>
      <c r="S1127" s="149">
        <f>MAX(0,$S$14*O1126*Parameter!$C$6*Parameter!$C$5*Parameter!$C$7*Parameter!$C$8*Parameter!$C$9*Parameter!$C$19*P1126)</f>
        <v>2.252928107566976</v>
      </c>
      <c r="T1127" s="150" t="s">
        <v>169</v>
      </c>
      <c r="V1127" s="153"/>
      <c r="W1127" s="107"/>
      <c r="X1127" s="167"/>
    </row>
    <row r="1128" spans="2:24">
      <c r="B1128" s="164" t="s">
        <v>167</v>
      </c>
      <c r="C1128" s="178">
        <v>43871</v>
      </c>
      <c r="D1128" s="157">
        <f t="shared" si="210"/>
        <v>404</v>
      </c>
      <c r="E1128" s="152">
        <v>252</v>
      </c>
      <c r="F1128" s="108">
        <f t="shared" si="211"/>
        <v>1.106849315068493</v>
      </c>
      <c r="H1128" s="142">
        <f t="shared" si="212"/>
        <v>43870</v>
      </c>
      <c r="I1128" s="149">
        <f>MAX(0,$I$14*E1127*Parameter!$C$6*Parameter!$C$5*Parameter!$C$7*Parameter!$C$8*Parameter!$C$9*Parameter!$C$19*F1127)</f>
        <v>198.65135693843496</v>
      </c>
      <c r="J1128" s="150" t="s">
        <v>187</v>
      </c>
      <c r="L1128" s="268" t="s">
        <v>167</v>
      </c>
      <c r="M1128" s="278">
        <v>43979</v>
      </c>
      <c r="N1128" s="269">
        <f t="shared" si="213"/>
        <v>512</v>
      </c>
      <c r="O1128" s="261">
        <v>2</v>
      </c>
      <c r="P1128" s="108">
        <f t="shared" si="214"/>
        <v>1.4027397260273973</v>
      </c>
      <c r="R1128" s="142">
        <f t="shared" si="216"/>
        <v>43940</v>
      </c>
      <c r="S1128" s="149">
        <f>MAX(0,$S$14*O1127*Parameter!$C$6*Parameter!$C$5*Parameter!$C$7*Parameter!$C$8*Parameter!$C$9*Parameter!$C$19*P1127)</f>
        <v>1.564809096738883</v>
      </c>
      <c r="T1128" s="150" t="s">
        <v>169</v>
      </c>
      <c r="V1128" s="153"/>
      <c r="W1128" s="107"/>
      <c r="X1128" s="167"/>
    </row>
    <row r="1129" spans="2:24">
      <c r="B1129" s="164" t="s">
        <v>167</v>
      </c>
      <c r="C1129" s="178">
        <v>43875</v>
      </c>
      <c r="D1129" s="157">
        <f t="shared" si="210"/>
        <v>408</v>
      </c>
      <c r="E1129" s="152">
        <v>203</v>
      </c>
      <c r="F1129" s="108">
        <f t="shared" si="211"/>
        <v>1.1178082191780823</v>
      </c>
      <c r="H1129" s="142">
        <f t="shared" si="212"/>
        <v>43871</v>
      </c>
      <c r="I1129" s="149">
        <f>MAX(0,$I$14*E1128*Parameter!$C$6*Parameter!$C$5*Parameter!$C$7*Parameter!$C$8*Parameter!$C$9*Parameter!$C$19*F1128)</f>
        <v>168.40389484227507</v>
      </c>
      <c r="J1129" s="150" t="s">
        <v>187</v>
      </c>
      <c r="L1129" s="285" t="s">
        <v>176</v>
      </c>
      <c r="M1129" s="285"/>
      <c r="N1129" s="285"/>
      <c r="O1129" s="286">
        <f>SUM(O1120:O1128)</f>
        <v>31</v>
      </c>
      <c r="P1129" s="287"/>
      <c r="R1129" s="142">
        <f t="shared" si="216"/>
        <v>43979</v>
      </c>
      <c r="S1129" s="149">
        <f>MAX(0,$S$14*O1128*Parameter!$C$6*Parameter!$C$5*Parameter!$C$7*Parameter!$C$8*Parameter!$C$9*Parameter!$C$19*P1128)</f>
        <v>1.6938314112691506</v>
      </c>
      <c r="T1129" s="150" t="s">
        <v>169</v>
      </c>
      <c r="V1129" s="153"/>
      <c r="W1129" s="107"/>
      <c r="X1129" s="167"/>
    </row>
    <row r="1130" spans="2:24">
      <c r="B1130" s="164" t="s">
        <v>167</v>
      </c>
      <c r="C1130" s="178">
        <v>43876</v>
      </c>
      <c r="D1130" s="157">
        <f t="shared" si="210"/>
        <v>409</v>
      </c>
      <c r="E1130" s="152">
        <v>609</v>
      </c>
      <c r="F1130" s="108">
        <f t="shared" si="211"/>
        <v>1.1205479452054794</v>
      </c>
      <c r="H1130" s="142">
        <f t="shared" si="212"/>
        <v>43875</v>
      </c>
      <c r="I1130" s="149">
        <f>MAX(0,$I$14*E1129*Parameter!$C$6*Parameter!$C$5*Parameter!$C$7*Parameter!$C$8*Parameter!$C$9*Parameter!$C$19*F1129)</f>
        <v>137.0018484442931</v>
      </c>
      <c r="J1130" s="150" t="s">
        <v>187</v>
      </c>
      <c r="L1130" s="285"/>
      <c r="M1130" s="285"/>
      <c r="N1130" s="285"/>
      <c r="O1130" s="286"/>
      <c r="P1130" s="287"/>
      <c r="R1130" s="144" t="s">
        <v>177</v>
      </c>
      <c r="S1130" s="238">
        <f>SUM(S1121:S1129)</f>
        <v>22.631837274398947</v>
      </c>
      <c r="T1130" s="150" t="s">
        <v>169</v>
      </c>
      <c r="V1130" s="153"/>
      <c r="W1130" s="107"/>
      <c r="X1130" s="167"/>
    </row>
    <row r="1131" spans="2:24">
      <c r="B1131" s="164" t="s">
        <v>167</v>
      </c>
      <c r="C1131" s="178">
        <v>43877</v>
      </c>
      <c r="D1131" s="157">
        <f t="shared" si="210"/>
        <v>410</v>
      </c>
      <c r="E1131" s="152">
        <v>2335</v>
      </c>
      <c r="F1131" s="108">
        <f t="shared" si="211"/>
        <v>1.1232876712328768</v>
      </c>
      <c r="H1131" s="142">
        <f t="shared" si="212"/>
        <v>43876</v>
      </c>
      <c r="I1131" s="149">
        <f>MAX(0,$I$14*E1130*Parameter!$C$6*Parameter!$C$5*Parameter!$C$7*Parameter!$C$8*Parameter!$C$9*Parameter!$C$19*F1130)</f>
        <v>412.01291186555784</v>
      </c>
      <c r="J1131" s="150" t="s">
        <v>187</v>
      </c>
      <c r="V1131" s="153"/>
      <c r="W1131" s="107"/>
      <c r="X1131" s="167"/>
    </row>
    <row r="1132" spans="2:24">
      <c r="B1132" s="164" t="s">
        <v>167</v>
      </c>
      <c r="C1132" s="178">
        <v>43878</v>
      </c>
      <c r="D1132" s="157">
        <f t="shared" si="210"/>
        <v>411</v>
      </c>
      <c r="E1132" s="152">
        <v>120</v>
      </c>
      <c r="F1132" s="108">
        <f t="shared" si="211"/>
        <v>1.1260273972602739</v>
      </c>
      <c r="H1132" s="142">
        <f t="shared" si="212"/>
        <v>43877</v>
      </c>
      <c r="I1132" s="149">
        <f>MAX(0,$I$14*E1131*Parameter!$C$6*Parameter!$C$5*Parameter!$C$7*Parameter!$C$8*Parameter!$C$9*Parameter!$C$19*F1131)</f>
        <v>1583.5834976352746</v>
      </c>
      <c r="J1132" s="150" t="s">
        <v>187</v>
      </c>
      <c r="V1132" s="153"/>
      <c r="W1132" s="107"/>
      <c r="X1132" s="167"/>
    </row>
    <row r="1133" spans="2:24">
      <c r="B1133" s="164" t="s">
        <v>167</v>
      </c>
      <c r="C1133" s="178">
        <v>43880</v>
      </c>
      <c r="D1133" s="157">
        <f t="shared" si="210"/>
        <v>413</v>
      </c>
      <c r="E1133" s="152">
        <v>736</v>
      </c>
      <c r="F1133" s="108">
        <f t="shared" si="211"/>
        <v>1.1315068493150684</v>
      </c>
      <c r="H1133" s="142">
        <f t="shared" si="212"/>
        <v>43878</v>
      </c>
      <c r="I1133" s="149">
        <f>MAX(0,$I$14*E1132*Parameter!$C$6*Parameter!$C$5*Parameter!$C$7*Parameter!$C$8*Parameter!$C$9*Parameter!$C$19*F1132)</f>
        <v>81.58180195683056</v>
      </c>
      <c r="J1133" s="150" t="s">
        <v>187</v>
      </c>
      <c r="V1133" s="153"/>
      <c r="W1133" s="107"/>
      <c r="X1133" s="167"/>
    </row>
    <row r="1134" spans="2:24">
      <c r="B1134" s="164" t="s">
        <v>167</v>
      </c>
      <c r="C1134" s="178">
        <v>43881</v>
      </c>
      <c r="D1134" s="157">
        <f t="shared" si="210"/>
        <v>414</v>
      </c>
      <c r="E1134" s="152">
        <v>2330</v>
      </c>
      <c r="F1134" s="108">
        <f t="shared" si="211"/>
        <v>1.1342465753424658</v>
      </c>
      <c r="H1134" s="142">
        <f t="shared" si="212"/>
        <v>43880</v>
      </c>
      <c r="I1134" s="149">
        <f>MAX(0,$I$14*E1133*Parameter!$C$6*Parameter!$C$5*Parameter!$C$7*Parameter!$C$8*Parameter!$C$9*Parameter!$C$19*F1133)</f>
        <v>502.80326798892696</v>
      </c>
      <c r="J1134" s="150" t="s">
        <v>187</v>
      </c>
      <c r="V1134" s="153"/>
      <c r="W1134" s="107"/>
      <c r="X1134" s="167"/>
    </row>
    <row r="1135" spans="2:24">
      <c r="B1135" s="164" t="s">
        <v>167</v>
      </c>
      <c r="C1135" s="178">
        <v>43883</v>
      </c>
      <c r="D1135" s="157">
        <f t="shared" si="210"/>
        <v>416</v>
      </c>
      <c r="E1135" s="152">
        <v>652</v>
      </c>
      <c r="F1135" s="108">
        <f t="shared" si="211"/>
        <v>1.1397260273972603</v>
      </c>
      <c r="H1135" s="142">
        <f t="shared" si="212"/>
        <v>43881</v>
      </c>
      <c r="I1135" s="149">
        <f>MAX(0,$I$14*E1134*Parameter!$C$6*Parameter!$C$5*Parameter!$C$7*Parameter!$C$8*Parameter!$C$9*Parameter!$C$19*F1134)</f>
        <v>1595.6090390023905</v>
      </c>
      <c r="J1135" s="150" t="s">
        <v>187</v>
      </c>
      <c r="V1135" s="153"/>
      <c r="W1135" s="107"/>
      <c r="X1135" s="167"/>
    </row>
    <row r="1136" spans="2:24">
      <c r="B1136" s="164" t="s">
        <v>167</v>
      </c>
      <c r="C1136" s="178">
        <v>43884</v>
      </c>
      <c r="D1136" s="157">
        <f t="shared" si="210"/>
        <v>417</v>
      </c>
      <c r="E1136" s="152">
        <v>611</v>
      </c>
      <c r="F1136" s="108">
        <f t="shared" si="211"/>
        <v>1.1424657534246576</v>
      </c>
      <c r="H1136" s="142">
        <f t="shared" si="212"/>
        <v>43883</v>
      </c>
      <c r="I1136" s="149">
        <f>MAX(0,$I$14*E1135*Parameter!$C$6*Parameter!$C$5*Parameter!$C$7*Parameter!$C$8*Parameter!$C$9*Parameter!$C$19*F1135)</f>
        <v>448.65359505991631</v>
      </c>
      <c r="J1136" s="150" t="s">
        <v>187</v>
      </c>
      <c r="V1136" s="153"/>
      <c r="W1136" s="107"/>
      <c r="X1136" s="167"/>
    </row>
    <row r="1137" spans="2:24">
      <c r="B1137" s="164" t="s">
        <v>167</v>
      </c>
      <c r="C1137" s="178">
        <v>43885</v>
      </c>
      <c r="D1137" s="157">
        <f t="shared" si="210"/>
        <v>418</v>
      </c>
      <c r="E1137" s="152">
        <v>822</v>
      </c>
      <c r="F1137" s="108">
        <f t="shared" si="211"/>
        <v>1.1452054794520548</v>
      </c>
      <c r="H1137" s="142">
        <f t="shared" si="212"/>
        <v>43884</v>
      </c>
      <c r="I1137" s="149">
        <f>MAX(0,$I$14*E1136*Parameter!$C$6*Parameter!$C$5*Parameter!$C$7*Parameter!$C$8*Parameter!$C$9*Parameter!$C$19*F1136)</f>
        <v>421.45139041311825</v>
      </c>
      <c r="J1137" s="150" t="s">
        <v>187</v>
      </c>
      <c r="V1137" s="153"/>
      <c r="W1137" s="107"/>
      <c r="X1137" s="167"/>
    </row>
    <row r="1138" spans="2:24">
      <c r="B1138" s="164" t="s">
        <v>167</v>
      </c>
      <c r="C1138" s="178">
        <v>43886</v>
      </c>
      <c r="D1138" s="157">
        <f t="shared" si="210"/>
        <v>419</v>
      </c>
      <c r="E1138" s="152">
        <v>1120</v>
      </c>
      <c r="F1138" s="108">
        <f t="shared" si="211"/>
        <v>1.1479452054794521</v>
      </c>
      <c r="H1138" s="142">
        <f t="shared" si="212"/>
        <v>43885</v>
      </c>
      <c r="I1138" s="149">
        <f>MAX(0,$I$14*E1137*Parameter!$C$6*Parameter!$C$5*Parameter!$C$7*Parameter!$C$8*Parameter!$C$9*Parameter!$C$19*F1137)</f>
        <v>568.35322029925317</v>
      </c>
      <c r="J1138" s="150" t="s">
        <v>187</v>
      </c>
      <c r="V1138" s="153"/>
      <c r="W1138" s="107"/>
      <c r="X1138" s="167"/>
    </row>
    <row r="1139" spans="2:24">
      <c r="B1139" s="164" t="s">
        <v>167</v>
      </c>
      <c r="C1139" s="178">
        <v>43887</v>
      </c>
      <c r="D1139" s="157">
        <f t="shared" si="210"/>
        <v>420</v>
      </c>
      <c r="E1139" s="152">
        <v>867</v>
      </c>
      <c r="F1139" s="108">
        <f t="shared" si="211"/>
        <v>1.1506849315068493</v>
      </c>
      <c r="H1139" s="142">
        <f t="shared" si="212"/>
        <v>43886</v>
      </c>
      <c r="I1139" s="149">
        <f>MAX(0,$I$14*E1138*Parameter!$C$6*Parameter!$C$5*Parameter!$C$7*Parameter!$C$8*Parameter!$C$9*Parameter!$C$19*F1138)</f>
        <v>776.25117644569059</v>
      </c>
      <c r="J1139" s="150" t="s">
        <v>187</v>
      </c>
      <c r="V1139" s="153"/>
      <c r="W1139" s="107"/>
      <c r="X1139" s="167"/>
    </row>
    <row r="1140" spans="2:24">
      <c r="B1140" s="164" t="s">
        <v>167</v>
      </c>
      <c r="C1140" s="178">
        <v>43888</v>
      </c>
      <c r="D1140" s="157">
        <f t="shared" si="210"/>
        <v>421</v>
      </c>
      <c r="E1140" s="152">
        <v>1228</v>
      </c>
      <c r="F1140" s="108">
        <f t="shared" si="211"/>
        <v>1.1534246575342466</v>
      </c>
      <c r="H1140" s="142">
        <f t="shared" si="212"/>
        <v>43887</v>
      </c>
      <c r="I1140" s="149">
        <f>MAX(0,$I$14*E1139*Parameter!$C$6*Parameter!$C$5*Parameter!$C$7*Parameter!$C$8*Parameter!$C$9*Parameter!$C$19*F1139)</f>
        <v>602.33571298784034</v>
      </c>
      <c r="J1140" s="150" t="s">
        <v>187</v>
      </c>
      <c r="V1140" s="153"/>
      <c r="W1140" s="107"/>
      <c r="X1140" s="167"/>
    </row>
    <row r="1141" spans="2:24">
      <c r="B1141" s="164" t="s">
        <v>167</v>
      </c>
      <c r="C1141" s="178">
        <v>43889</v>
      </c>
      <c r="D1141" s="157">
        <f t="shared" si="210"/>
        <v>422</v>
      </c>
      <c r="E1141" s="152">
        <v>1450</v>
      </c>
      <c r="F1141" s="108">
        <f t="shared" si="211"/>
        <v>1.1561643835616437</v>
      </c>
      <c r="H1141" s="142">
        <f t="shared" si="212"/>
        <v>43888</v>
      </c>
      <c r="I1141" s="149">
        <f>MAX(0,$I$14*E1140*Parameter!$C$6*Parameter!$C$5*Parameter!$C$7*Parameter!$C$8*Parameter!$C$9*Parameter!$C$19*F1140)</f>
        <v>855.1665172355622</v>
      </c>
      <c r="J1141" s="150" t="s">
        <v>187</v>
      </c>
      <c r="V1141" s="153"/>
      <c r="W1141" s="107"/>
      <c r="X1141" s="167"/>
    </row>
    <row r="1142" spans="2:24">
      <c r="B1142" s="164" t="s">
        <v>167</v>
      </c>
      <c r="C1142" s="178">
        <v>43890</v>
      </c>
      <c r="D1142" s="157">
        <f t="shared" si="210"/>
        <v>423</v>
      </c>
      <c r="E1142" s="152">
        <v>1512</v>
      </c>
      <c r="F1142" s="108">
        <f t="shared" si="211"/>
        <v>1.1589041095890411</v>
      </c>
      <c r="H1142" s="142">
        <f t="shared" si="212"/>
        <v>43889</v>
      </c>
      <c r="I1142" s="149">
        <f>MAX(0,$I$14*E1141*Parameter!$C$6*Parameter!$C$5*Parameter!$C$7*Parameter!$C$8*Parameter!$C$9*Parameter!$C$19*F1141)</f>
        <v>1012.1635161675715</v>
      </c>
      <c r="J1142" s="150" t="s">
        <v>187</v>
      </c>
      <c r="V1142" s="153"/>
      <c r="W1142" s="107"/>
      <c r="X1142" s="167"/>
    </row>
    <row r="1143" spans="2:24">
      <c r="B1143" s="164" t="s">
        <v>167</v>
      </c>
      <c r="C1143" s="178">
        <v>43891</v>
      </c>
      <c r="D1143" s="157">
        <f t="shared" si="210"/>
        <v>424</v>
      </c>
      <c r="E1143" s="152">
        <v>662</v>
      </c>
      <c r="F1143" s="108">
        <f t="shared" si="211"/>
        <v>1.1616438356164382</v>
      </c>
      <c r="H1143" s="142">
        <f t="shared" si="212"/>
        <v>43890</v>
      </c>
      <c r="I1143" s="149">
        <f>MAX(0,$I$14*E1142*Parameter!$C$6*Parameter!$C$5*Parameter!$C$7*Parameter!$C$8*Parameter!$C$9*Parameter!$C$19*F1142)</f>
        <v>1057.9432799744909</v>
      </c>
      <c r="J1143" s="150" t="s">
        <v>187</v>
      </c>
      <c r="V1143" s="153"/>
      <c r="W1143" s="107"/>
      <c r="X1143" s="167"/>
    </row>
    <row r="1144" spans="2:24">
      <c r="B1144" s="301" t="s">
        <v>176</v>
      </c>
      <c r="C1144" s="294"/>
      <c r="D1144" s="295"/>
      <c r="E1144" s="299">
        <f>SUM(E1120:E1143)</f>
        <v>17969</v>
      </c>
      <c r="F1144" s="291"/>
      <c r="H1144" s="142">
        <f t="shared" ref="H1144" si="217">C1143</f>
        <v>43891</v>
      </c>
      <c r="I1144" s="149">
        <f>MAX(0,$I$14*E1143*Parameter!$C$6*Parameter!$C$5*Parameter!$C$7*Parameter!$C$8*Parameter!$C$9*Parameter!$C$19*F1143)</f>
        <v>464.29506949835479</v>
      </c>
      <c r="J1144" s="150" t="s">
        <v>187</v>
      </c>
      <c r="X1144" s="160"/>
    </row>
    <row r="1145" spans="2:24" ht="15.75" thickBot="1">
      <c r="B1145" s="302"/>
      <c r="C1145" s="303"/>
      <c r="D1145" s="304"/>
      <c r="E1145" s="305"/>
      <c r="F1145" s="306"/>
      <c r="G1145" s="168"/>
      <c r="H1145" s="169" t="s">
        <v>177</v>
      </c>
      <c r="I1145" s="170">
        <f>SUM(I1121:I1144)</f>
        <v>12313.228045873686</v>
      </c>
      <c r="J1145" s="171" t="s">
        <v>169</v>
      </c>
      <c r="K1145" s="172"/>
      <c r="L1145" s="172"/>
      <c r="M1145" s="172"/>
      <c r="N1145" s="172"/>
      <c r="O1145" s="172"/>
      <c r="P1145" s="172"/>
      <c r="Q1145" s="172"/>
      <c r="R1145" s="172"/>
      <c r="S1145" s="172"/>
      <c r="T1145" s="172"/>
      <c r="U1145" s="172"/>
      <c r="V1145" s="172"/>
      <c r="W1145" s="172"/>
      <c r="X1145" s="173"/>
    </row>
    <row r="1146" spans="2:24" ht="15.75" thickBot="1"/>
    <row r="1147" spans="2:24" ht="24" thickBot="1">
      <c r="B1147" s="174" t="s">
        <v>79</v>
      </c>
      <c r="C1147" s="158" t="s">
        <v>146</v>
      </c>
      <c r="D1147" s="175">
        <f>I1149+S1149</f>
        <v>12185</v>
      </c>
      <c r="E1147" s="176" t="s">
        <v>147</v>
      </c>
      <c r="F1147" s="158" t="str">
        <f>X1156</f>
        <v>Less than expected</v>
      </c>
      <c r="G1147" s="177"/>
      <c r="H1147" s="177"/>
      <c r="I1147" s="175">
        <f>E1172+O1154</f>
        <v>18000</v>
      </c>
      <c r="J1147" s="177" t="s">
        <v>148</v>
      </c>
      <c r="K1147" s="177"/>
      <c r="L1147" s="177"/>
      <c r="M1147" s="186">
        <v>0</v>
      </c>
      <c r="N1147" s="177" t="s">
        <v>149</v>
      </c>
      <c r="O1147" s="177"/>
      <c r="P1147" s="177"/>
      <c r="Q1147" s="177"/>
      <c r="R1147" s="177"/>
      <c r="S1147" s="175">
        <f>I1147-M1147</f>
        <v>18000</v>
      </c>
      <c r="T1147" s="177" t="s">
        <v>150</v>
      </c>
      <c r="U1147" s="177"/>
      <c r="V1147" s="177"/>
      <c r="W1147" s="242">
        <f>S1147*'MR Reference'!$C$79</f>
        <v>16560</v>
      </c>
      <c r="X1147" s="241" t="s">
        <v>151</v>
      </c>
    </row>
    <row r="1148" spans="2:24" ht="19.5" thickBot="1">
      <c r="B1148" s="159"/>
      <c r="C1148" s="14"/>
      <c r="D1148" s="14"/>
      <c r="E1148" s="15"/>
      <c r="F1148" s="16"/>
      <c r="G1148" s="14"/>
      <c r="X1148" s="160"/>
    </row>
    <row r="1149" spans="2:24" ht="24" thickBot="1">
      <c r="B1149" s="67" t="s">
        <v>320</v>
      </c>
      <c r="C1149" s="237" t="s">
        <v>153</v>
      </c>
      <c r="D1149" s="69"/>
      <c r="E1149" s="70"/>
      <c r="F1149" s="68"/>
      <c r="G1149" s="71"/>
      <c r="H1149" s="68" t="s">
        <v>146</v>
      </c>
      <c r="I1149" s="141">
        <f>ROUNDDOWN(I1173,0)</f>
        <v>12185</v>
      </c>
      <c r="J1149" s="72" t="s">
        <v>147</v>
      </c>
      <c r="L1149" s="67" t="s">
        <v>321</v>
      </c>
      <c r="M1149" s="237" t="s">
        <v>155</v>
      </c>
      <c r="N1149" s="69"/>
      <c r="O1149" s="70"/>
      <c r="P1149" s="239"/>
      <c r="Q1149" s="71"/>
      <c r="R1149" s="68" t="s">
        <v>146</v>
      </c>
      <c r="S1149" s="141">
        <f>ROUNDDOWN(S1155,0)</f>
        <v>0</v>
      </c>
      <c r="T1149" s="72" t="s">
        <v>147</v>
      </c>
      <c r="V1149" s="288" t="s">
        <v>156</v>
      </c>
      <c r="W1149" s="289"/>
      <c r="X1149" s="290"/>
    </row>
    <row r="1150" spans="2:24" ht="18.75">
      <c r="B1150" s="159"/>
      <c r="C1150" s="14"/>
      <c r="D1150" s="14"/>
      <c r="E1150" s="15"/>
      <c r="F1150" s="16"/>
      <c r="G1150" s="14"/>
      <c r="L1150" s="11"/>
      <c r="M1150" s="14"/>
      <c r="N1150" s="14"/>
      <c r="O1150" s="15"/>
      <c r="P1150" s="16"/>
      <c r="Q1150" s="14"/>
      <c r="X1150" s="160"/>
    </row>
    <row r="1151" spans="2:24" ht="18.75">
      <c r="B1151" s="161" t="s">
        <v>157</v>
      </c>
      <c r="C1151" s="14"/>
      <c r="D1151" s="14"/>
      <c r="E1151" s="15"/>
      <c r="F1151" s="16"/>
      <c r="G1151" s="14"/>
      <c r="H1151" s="17" t="s">
        <v>158</v>
      </c>
      <c r="L1151" s="17" t="s">
        <v>157</v>
      </c>
      <c r="M1151" s="14"/>
      <c r="N1151" s="14"/>
      <c r="O1151" s="15"/>
      <c r="P1151" s="16"/>
      <c r="Q1151" s="14"/>
      <c r="R1151" s="17" t="s">
        <v>158</v>
      </c>
      <c r="V1151" s="17" t="s">
        <v>156</v>
      </c>
      <c r="X1151" s="160"/>
    </row>
    <row r="1152" spans="2:24" ht="23.25">
      <c r="B1152" s="162" t="s">
        <v>322</v>
      </c>
      <c r="C1152" s="146"/>
      <c r="D1152" s="144" t="s">
        <v>160</v>
      </c>
      <c r="E1152" s="147" t="s">
        <v>267</v>
      </c>
      <c r="F1152" s="144" t="s">
        <v>162</v>
      </c>
      <c r="G1152" s="18"/>
      <c r="H1152" s="145" t="s">
        <v>320</v>
      </c>
      <c r="I1152" s="144" t="s">
        <v>163</v>
      </c>
      <c r="J1152" s="148" t="s">
        <v>164</v>
      </c>
      <c r="L1152" s="143" t="s">
        <v>323</v>
      </c>
      <c r="M1152" s="146"/>
      <c r="N1152" s="144" t="s">
        <v>160</v>
      </c>
      <c r="O1152" s="147" t="s">
        <v>161</v>
      </c>
      <c r="P1152" s="144" t="s">
        <v>162</v>
      </c>
      <c r="Q1152" s="18"/>
      <c r="R1152" s="145" t="s">
        <v>321</v>
      </c>
      <c r="S1152" s="144" t="s">
        <v>163</v>
      </c>
      <c r="T1152" s="148" t="s">
        <v>164</v>
      </c>
      <c r="V1152" s="143" t="s">
        <v>79</v>
      </c>
      <c r="W1152" s="148" t="s">
        <v>166</v>
      </c>
      <c r="X1152" s="163" t="s">
        <v>164</v>
      </c>
    </row>
    <row r="1153" spans="2:24">
      <c r="B1153" s="164" t="s">
        <v>167</v>
      </c>
      <c r="C1153" s="178">
        <v>43867</v>
      </c>
      <c r="D1153" s="157">
        <f t="shared" ref="D1153:D1171" si="218">(C1153+(365*2))-$C$3</f>
        <v>400</v>
      </c>
      <c r="E1153" s="152">
        <v>852</v>
      </c>
      <c r="F1153" s="108">
        <f t="shared" ref="F1153:F1171" si="219">MIN($C$5/365, (D1153/365))</f>
        <v>1.095890410958904</v>
      </c>
      <c r="H1153" s="144" t="s">
        <v>168</v>
      </c>
      <c r="I1153" s="147">
        <f>Parameter!$C$18*(Parameter!$C$17/Parameter!$C$4-1)</f>
        <v>1.9310126823253633</v>
      </c>
      <c r="J1153" s="144" t="s">
        <v>169</v>
      </c>
      <c r="L1153" s="151" t="s">
        <v>167</v>
      </c>
      <c r="M1153" s="277" t="s">
        <v>213</v>
      </c>
      <c r="N1153" s="248" t="s">
        <v>213</v>
      </c>
      <c r="O1153" s="152">
        <v>0</v>
      </c>
      <c r="P1153" s="108" t="s">
        <v>213</v>
      </c>
      <c r="Q1153" s="11"/>
      <c r="R1153" s="144" t="s">
        <v>168</v>
      </c>
      <c r="S1153" s="147">
        <f>Parameter!$C$18*(Parameter!$C$17/Parameter!$C$4-1)</f>
        <v>1.9310126823253633</v>
      </c>
      <c r="T1153" s="144" t="s">
        <v>169</v>
      </c>
      <c r="V1153" s="151" t="s">
        <v>170</v>
      </c>
      <c r="W1153" s="152">
        <v>44394</v>
      </c>
      <c r="X1153" s="165" t="s">
        <v>171</v>
      </c>
    </row>
    <row r="1154" spans="2:24">
      <c r="B1154" s="164" t="s">
        <v>167</v>
      </c>
      <c r="C1154" s="178">
        <v>43868</v>
      </c>
      <c r="D1154" s="157">
        <f t="shared" si="218"/>
        <v>401</v>
      </c>
      <c r="E1154" s="152">
        <v>1815</v>
      </c>
      <c r="F1154" s="108">
        <f t="shared" si="219"/>
        <v>1.0986301369863014</v>
      </c>
      <c r="H1154" s="142">
        <f t="shared" ref="H1154:H1171" si="220">C1153</f>
        <v>43867</v>
      </c>
      <c r="I1154" s="149">
        <f>MAX(0,$I$14*E1153*Parameter!$C$6*Parameter!$C$5*Parameter!$C$7*Parameter!$C$8*Parameter!$C$9*Parameter!$C$19*F1153)</f>
        <v>563.72826656301436</v>
      </c>
      <c r="J1154" s="150" t="s">
        <v>187</v>
      </c>
      <c r="L1154" s="285" t="s">
        <v>176</v>
      </c>
      <c r="M1154" s="285"/>
      <c r="N1154" s="285"/>
      <c r="O1154" s="286">
        <f>SUM(O1153)</f>
        <v>0</v>
      </c>
      <c r="P1154" s="287"/>
      <c r="Q1154" s="11"/>
      <c r="R1154" s="262" t="str">
        <f>M1153</f>
        <v>N/A</v>
      </c>
      <c r="S1154" s="263">
        <v>0</v>
      </c>
      <c r="T1154" s="150" t="s">
        <v>169</v>
      </c>
      <c r="V1154" s="151" t="s">
        <v>172</v>
      </c>
      <c r="W1154" s="152">
        <f>(W1153/365)*$C$5</f>
        <v>62759.736986301366</v>
      </c>
      <c r="X1154" s="165" t="s">
        <v>173</v>
      </c>
    </row>
    <row r="1155" spans="2:24">
      <c r="B1155" s="164" t="s">
        <v>167</v>
      </c>
      <c r="C1155" s="178">
        <v>43869</v>
      </c>
      <c r="D1155" s="157">
        <f t="shared" si="218"/>
        <v>402</v>
      </c>
      <c r="E1155" s="152">
        <v>816</v>
      </c>
      <c r="F1155" s="108">
        <f t="shared" si="219"/>
        <v>1.1013698630136985</v>
      </c>
      <c r="H1155" s="142">
        <f t="shared" si="220"/>
        <v>43868</v>
      </c>
      <c r="I1155" s="149">
        <f>MAX(0,$I$14*E1154*Parameter!$C$6*Parameter!$C$5*Parameter!$C$7*Parameter!$C$8*Parameter!$C$9*Parameter!$C$19*F1154)</f>
        <v>1203.9022544852119</v>
      </c>
      <c r="J1155" s="150" t="s">
        <v>187</v>
      </c>
      <c r="L1155" s="285"/>
      <c r="M1155" s="285"/>
      <c r="N1155" s="285"/>
      <c r="O1155" s="286"/>
      <c r="P1155" s="287"/>
      <c r="Q1155" s="11"/>
      <c r="R1155" s="144" t="s">
        <v>177</v>
      </c>
      <c r="S1155" s="238">
        <f>SUM(S1154)</f>
        <v>0</v>
      </c>
      <c r="T1155" s="150" t="s">
        <v>169</v>
      </c>
      <c r="V1155" s="151" t="s">
        <v>174</v>
      </c>
      <c r="W1155" s="154">
        <f>D1147</f>
        <v>12185</v>
      </c>
      <c r="X1155" s="165" t="s">
        <v>173</v>
      </c>
    </row>
    <row r="1156" spans="2:24">
      <c r="B1156" s="164" t="s">
        <v>167</v>
      </c>
      <c r="C1156" s="178">
        <v>43870</v>
      </c>
      <c r="D1156" s="157">
        <f t="shared" si="218"/>
        <v>403</v>
      </c>
      <c r="E1156" s="152">
        <v>246</v>
      </c>
      <c r="F1156" s="108">
        <f t="shared" si="219"/>
        <v>1.1041095890410959</v>
      </c>
      <c r="H1156" s="142">
        <f t="shared" si="220"/>
        <v>43869</v>
      </c>
      <c r="I1156" s="149">
        <f>MAX(0,$I$14*E1155*Parameter!$C$6*Parameter!$C$5*Parameter!$C$7*Parameter!$C$8*Parameter!$C$9*Parameter!$C$19*F1155)</f>
        <v>542.60830615375187</v>
      </c>
      <c r="J1156" s="150" t="s">
        <v>187</v>
      </c>
      <c r="V1156" s="155" t="s">
        <v>175</v>
      </c>
      <c r="W1156" s="156">
        <f>(W1154-W1155)/W1154</f>
        <v>0.80584686002333583</v>
      </c>
      <c r="X1156" s="166" t="str">
        <f>IF(W1156&lt;100%,"Less than expected","More than expected")</f>
        <v>Less than expected</v>
      </c>
    </row>
    <row r="1157" spans="2:24">
      <c r="B1157" s="164" t="s">
        <v>167</v>
      </c>
      <c r="C1157" s="178">
        <v>43871</v>
      </c>
      <c r="D1157" s="157">
        <f t="shared" si="218"/>
        <v>404</v>
      </c>
      <c r="E1157" s="152">
        <v>510</v>
      </c>
      <c r="F1157" s="108">
        <f t="shared" si="219"/>
        <v>1.106849315068493</v>
      </c>
      <c r="H1157" s="142">
        <f t="shared" si="220"/>
        <v>43870</v>
      </c>
      <c r="I1157" s="149">
        <f>MAX(0,$I$14*E1156*Parameter!$C$6*Parameter!$C$5*Parameter!$C$7*Parameter!$C$8*Parameter!$C$9*Parameter!$C$19*F1156)</f>
        <v>163.98736176796979</v>
      </c>
      <c r="J1157" s="150" t="s">
        <v>187</v>
      </c>
      <c r="V1157" s="153"/>
      <c r="W1157" s="107"/>
      <c r="X1157" s="167"/>
    </row>
    <row r="1158" spans="2:24">
      <c r="B1158" s="164" t="s">
        <v>167</v>
      </c>
      <c r="C1158" s="178">
        <v>43872</v>
      </c>
      <c r="D1158" s="157">
        <f t="shared" si="218"/>
        <v>405</v>
      </c>
      <c r="E1158" s="152">
        <v>2163</v>
      </c>
      <c r="F1158" s="108">
        <f t="shared" si="219"/>
        <v>1.1095890410958904</v>
      </c>
      <c r="H1158" s="142">
        <f t="shared" si="220"/>
        <v>43871</v>
      </c>
      <c r="I1158" s="149">
        <f>MAX(0,$I$14*E1157*Parameter!$C$6*Parameter!$C$5*Parameter!$C$7*Parameter!$C$8*Parameter!$C$9*Parameter!$C$19*F1157)</f>
        <v>340.81740622841386</v>
      </c>
      <c r="J1158" s="150" t="s">
        <v>187</v>
      </c>
      <c r="V1158" s="153"/>
      <c r="W1158" s="107"/>
      <c r="X1158" s="167"/>
    </row>
    <row r="1159" spans="2:24">
      <c r="B1159" s="164" t="s">
        <v>167</v>
      </c>
      <c r="C1159" s="178">
        <v>43873</v>
      </c>
      <c r="D1159" s="157">
        <f t="shared" si="218"/>
        <v>406</v>
      </c>
      <c r="E1159" s="152">
        <v>510</v>
      </c>
      <c r="F1159" s="108">
        <f t="shared" si="219"/>
        <v>1.1123287671232878</v>
      </c>
      <c r="H1159" s="142">
        <f t="shared" si="220"/>
        <v>43872</v>
      </c>
      <c r="I1159" s="149">
        <f>MAX(0,$I$14*E1158*Parameter!$C$6*Parameter!$C$5*Parameter!$C$7*Parameter!$C$8*Parameter!$C$9*Parameter!$C$19*F1158)</f>
        <v>1449.0446520927196</v>
      </c>
      <c r="J1159" s="150" t="s">
        <v>187</v>
      </c>
      <c r="V1159" s="153"/>
      <c r="W1159" s="107"/>
      <c r="X1159" s="167"/>
    </row>
    <row r="1160" spans="2:24">
      <c r="B1160" s="164" t="s">
        <v>167</v>
      </c>
      <c r="C1160" s="178">
        <v>43874</v>
      </c>
      <c r="D1160" s="157">
        <f t="shared" si="218"/>
        <v>407</v>
      </c>
      <c r="E1160" s="152">
        <v>1333</v>
      </c>
      <c r="F1160" s="108">
        <f t="shared" si="219"/>
        <v>1.1150684931506849</v>
      </c>
      <c r="H1160" s="142">
        <f t="shared" si="220"/>
        <v>43873</v>
      </c>
      <c r="I1160" s="149">
        <f>MAX(0,$I$14*E1159*Parameter!$C$6*Parameter!$C$5*Parameter!$C$7*Parameter!$C$8*Parameter!$C$9*Parameter!$C$19*F1159)</f>
        <v>342.50462111073278</v>
      </c>
      <c r="J1160" s="150" t="s">
        <v>187</v>
      </c>
      <c r="V1160" s="153"/>
      <c r="W1160" s="107"/>
      <c r="X1160" s="167"/>
    </row>
    <row r="1161" spans="2:24">
      <c r="B1161" s="164" t="s">
        <v>167</v>
      </c>
      <c r="C1161" s="178">
        <v>43875</v>
      </c>
      <c r="D1161" s="157">
        <f t="shared" si="218"/>
        <v>408</v>
      </c>
      <c r="E1161" s="152">
        <v>332</v>
      </c>
      <c r="F1161" s="108">
        <f t="shared" si="219"/>
        <v>1.1178082191780823</v>
      </c>
      <c r="H1161" s="142">
        <f t="shared" si="220"/>
        <v>43874</v>
      </c>
      <c r="I1161" s="149">
        <f>MAX(0,$I$14*E1160*Parameter!$C$6*Parameter!$C$5*Parameter!$C$7*Parameter!$C$8*Parameter!$C$9*Parameter!$C$19*F1160)</f>
        <v>897.4180169797495</v>
      </c>
      <c r="J1161" s="150" t="s">
        <v>187</v>
      </c>
      <c r="V1161" s="153"/>
      <c r="W1161" s="107"/>
      <c r="X1161" s="167"/>
    </row>
    <row r="1162" spans="2:24">
      <c r="B1162" s="164" t="s">
        <v>167</v>
      </c>
      <c r="C1162" s="178">
        <v>43876</v>
      </c>
      <c r="D1162" s="157">
        <f t="shared" si="218"/>
        <v>409</v>
      </c>
      <c r="E1162" s="152">
        <v>871</v>
      </c>
      <c r="F1162" s="108">
        <f t="shared" si="219"/>
        <v>1.1205479452054794</v>
      </c>
      <c r="H1162" s="142">
        <f t="shared" si="220"/>
        <v>43875</v>
      </c>
      <c r="I1162" s="149">
        <f>MAX(0,$I$14*E1161*Parameter!$C$6*Parameter!$C$5*Parameter!$C$7*Parameter!$C$8*Parameter!$C$9*Parameter!$C$19*F1161)</f>
        <v>224.06213637194733</v>
      </c>
      <c r="J1162" s="150" t="s">
        <v>187</v>
      </c>
      <c r="V1162" s="153"/>
      <c r="W1162" s="107"/>
      <c r="X1162" s="167"/>
    </row>
    <row r="1163" spans="2:24">
      <c r="B1163" s="164" t="s">
        <v>167</v>
      </c>
      <c r="C1163" s="178">
        <v>43877</v>
      </c>
      <c r="D1163" s="157">
        <f t="shared" si="218"/>
        <v>410</v>
      </c>
      <c r="E1163" s="152">
        <v>842</v>
      </c>
      <c r="F1163" s="108">
        <f t="shared" si="219"/>
        <v>1.1232876712328768</v>
      </c>
      <c r="H1163" s="142">
        <f t="shared" si="220"/>
        <v>43876</v>
      </c>
      <c r="I1163" s="149">
        <f>MAX(0,$I$14*E1162*Parameter!$C$6*Parameter!$C$5*Parameter!$C$7*Parameter!$C$8*Parameter!$C$9*Parameter!$C$19*F1162)</f>
        <v>589.26641417881922</v>
      </c>
      <c r="J1163" s="150" t="s">
        <v>187</v>
      </c>
      <c r="V1163" s="153"/>
      <c r="W1163" s="107"/>
      <c r="X1163" s="167"/>
    </row>
    <row r="1164" spans="2:24">
      <c r="B1164" s="164" t="s">
        <v>167</v>
      </c>
      <c r="C1164" s="178">
        <v>43878</v>
      </c>
      <c r="D1164" s="157">
        <f t="shared" si="218"/>
        <v>411</v>
      </c>
      <c r="E1164" s="152">
        <v>582</v>
      </c>
      <c r="F1164" s="108">
        <f t="shared" si="219"/>
        <v>1.1260273972602739</v>
      </c>
      <c r="H1164" s="142">
        <f t="shared" si="220"/>
        <v>43877</v>
      </c>
      <c r="I1164" s="149">
        <f>MAX(0,$I$14*E1163*Parameter!$C$6*Parameter!$C$5*Parameter!$C$7*Parameter!$C$8*Parameter!$C$9*Parameter!$C$19*F1163)</f>
        <v>571.03953105306277</v>
      </c>
      <c r="J1164" s="150" t="s">
        <v>187</v>
      </c>
      <c r="V1164" s="153"/>
      <c r="W1164" s="107"/>
      <c r="X1164" s="167"/>
    </row>
    <row r="1165" spans="2:24">
      <c r="B1165" s="164" t="s">
        <v>167</v>
      </c>
      <c r="C1165" s="178">
        <v>43879</v>
      </c>
      <c r="D1165" s="157">
        <f t="shared" si="218"/>
        <v>412</v>
      </c>
      <c r="E1165" s="152">
        <v>1031</v>
      </c>
      <c r="F1165" s="108">
        <f t="shared" si="219"/>
        <v>1.1287671232876713</v>
      </c>
      <c r="H1165" s="142">
        <f t="shared" si="220"/>
        <v>43878</v>
      </c>
      <c r="I1165" s="149">
        <f>MAX(0,$I$14*E1164*Parameter!$C$6*Parameter!$C$5*Parameter!$C$7*Parameter!$C$8*Parameter!$C$9*Parameter!$C$19*F1164)</f>
        <v>395.67173949062834</v>
      </c>
      <c r="J1165" s="150" t="s">
        <v>187</v>
      </c>
      <c r="V1165" s="153"/>
      <c r="W1165" s="107"/>
      <c r="X1165" s="167"/>
    </row>
    <row r="1166" spans="2:24">
      <c r="B1166" s="164" t="s">
        <v>167</v>
      </c>
      <c r="C1166" s="178">
        <v>43880</v>
      </c>
      <c r="D1166" s="157">
        <f t="shared" si="218"/>
        <v>413</v>
      </c>
      <c r="E1166" s="152">
        <v>722</v>
      </c>
      <c r="F1166" s="108">
        <f t="shared" si="219"/>
        <v>1.1315068493150684</v>
      </c>
      <c r="H1166" s="142">
        <f t="shared" si="220"/>
        <v>43879</v>
      </c>
      <c r="I1166" s="149">
        <f>MAX(0,$I$14*E1165*Parameter!$C$6*Parameter!$C$5*Parameter!$C$7*Parameter!$C$8*Parameter!$C$9*Parameter!$C$19*F1165)</f>
        <v>702.62905881603479</v>
      </c>
      <c r="J1166" s="150" t="s">
        <v>187</v>
      </c>
      <c r="V1166" s="153"/>
      <c r="W1166" s="107"/>
      <c r="X1166" s="167"/>
    </row>
    <row r="1167" spans="2:24">
      <c r="B1167" s="164" t="s">
        <v>167</v>
      </c>
      <c r="C1167" s="178">
        <v>43882</v>
      </c>
      <c r="D1167" s="157">
        <f t="shared" si="218"/>
        <v>415</v>
      </c>
      <c r="E1167" s="152">
        <v>2345</v>
      </c>
      <c r="F1167" s="108">
        <f t="shared" si="219"/>
        <v>1.1369863013698631</v>
      </c>
      <c r="H1167" s="142">
        <f t="shared" si="220"/>
        <v>43880</v>
      </c>
      <c r="I1167" s="149">
        <f>MAX(0,$I$14*E1166*Parameter!$C$6*Parameter!$C$5*Parameter!$C$7*Parameter!$C$8*Parameter!$C$9*Parameter!$C$19*F1166)</f>
        <v>493.23907539131147</v>
      </c>
      <c r="J1167" s="150" t="s">
        <v>187</v>
      </c>
      <c r="V1167" s="153"/>
      <c r="W1167" s="107"/>
      <c r="X1167" s="167"/>
    </row>
    <row r="1168" spans="2:24">
      <c r="B1168" s="164" t="s">
        <v>167</v>
      </c>
      <c r="C1168" s="178">
        <v>43883</v>
      </c>
      <c r="D1168" s="157">
        <f t="shared" si="218"/>
        <v>416</v>
      </c>
      <c r="E1168" s="152">
        <v>872</v>
      </c>
      <c r="F1168" s="108">
        <f t="shared" si="219"/>
        <v>1.1397260273972603</v>
      </c>
      <c r="H1168" s="142">
        <f t="shared" si="220"/>
        <v>43882</v>
      </c>
      <c r="I1168" s="149">
        <f>MAX(0,$I$14*E1167*Parameter!$C$6*Parameter!$C$5*Parameter!$C$7*Parameter!$C$8*Parameter!$C$9*Parameter!$C$19*F1167)</f>
        <v>1609.760140294781</v>
      </c>
      <c r="J1168" s="150" t="s">
        <v>187</v>
      </c>
      <c r="V1168" s="153"/>
      <c r="W1168" s="107"/>
      <c r="X1168" s="167"/>
    </row>
    <row r="1169" spans="2:24">
      <c r="B1169" s="164" t="s">
        <v>167</v>
      </c>
      <c r="C1169" s="178">
        <v>43885</v>
      </c>
      <c r="D1169" s="157">
        <f t="shared" si="218"/>
        <v>418</v>
      </c>
      <c r="E1169" s="152">
        <v>1003</v>
      </c>
      <c r="F1169" s="108">
        <f t="shared" si="219"/>
        <v>1.1452054794520548</v>
      </c>
      <c r="H1169" s="142">
        <f t="shared" si="220"/>
        <v>43883</v>
      </c>
      <c r="I1169" s="149">
        <f>MAX(0,$I$14*E1168*Parameter!$C$6*Parameter!$C$5*Parameter!$C$7*Parameter!$C$8*Parameter!$C$9*Parameter!$C$19*F1168)</f>
        <v>600.03977744209669</v>
      </c>
      <c r="J1169" s="150" t="s">
        <v>187</v>
      </c>
      <c r="V1169" s="153"/>
      <c r="W1169" s="107"/>
      <c r="X1169" s="167"/>
    </row>
    <row r="1170" spans="2:24">
      <c r="B1170" s="164" t="s">
        <v>167</v>
      </c>
      <c r="C1170" s="178">
        <v>43886</v>
      </c>
      <c r="D1170" s="157">
        <f t="shared" si="218"/>
        <v>419</v>
      </c>
      <c r="E1170" s="152">
        <v>256</v>
      </c>
      <c r="F1170" s="108">
        <f t="shared" si="219"/>
        <v>1.1479452054794521</v>
      </c>
      <c r="H1170" s="142">
        <f t="shared" si="220"/>
        <v>43885</v>
      </c>
      <c r="I1170" s="149">
        <f>MAX(0,$I$14*E1169*Parameter!$C$6*Parameter!$C$5*Parameter!$C$7*Parameter!$C$8*Parameter!$C$9*Parameter!$C$19*F1169)</f>
        <v>693.50155712913704</v>
      </c>
      <c r="J1170" s="150" t="s">
        <v>187</v>
      </c>
      <c r="V1170" s="153"/>
      <c r="W1170" s="107"/>
      <c r="X1170" s="167"/>
    </row>
    <row r="1171" spans="2:24">
      <c r="B1171" s="164" t="s">
        <v>167</v>
      </c>
      <c r="C1171" s="178">
        <v>43887</v>
      </c>
      <c r="D1171" s="157">
        <f t="shared" si="218"/>
        <v>420</v>
      </c>
      <c r="E1171" s="152">
        <v>899</v>
      </c>
      <c r="F1171" s="108">
        <f t="shared" si="219"/>
        <v>1.1506849315068493</v>
      </c>
      <c r="H1171" s="142">
        <f t="shared" si="220"/>
        <v>43886</v>
      </c>
      <c r="I1171" s="149">
        <f>MAX(0,$I$14*E1170*Parameter!$C$6*Parameter!$C$5*Parameter!$C$7*Parameter!$C$8*Parameter!$C$9*Parameter!$C$19*F1170)</f>
        <v>177.42884033044353</v>
      </c>
      <c r="J1171" s="150" t="s">
        <v>187</v>
      </c>
      <c r="V1171" s="153"/>
      <c r="W1171" s="107"/>
      <c r="X1171" s="167"/>
    </row>
    <row r="1172" spans="2:24">
      <c r="B1172" s="301" t="s">
        <v>176</v>
      </c>
      <c r="C1172" s="294"/>
      <c r="D1172" s="295"/>
      <c r="E1172" s="299">
        <f>SUM(E1153:E1171)</f>
        <v>18000</v>
      </c>
      <c r="F1172" s="291"/>
      <c r="H1172" s="142">
        <f t="shared" ref="H1172" si="221">C1171</f>
        <v>43887</v>
      </c>
      <c r="I1172" s="149">
        <f>MAX(0,$I$14*E1171*Parameter!$C$6*Parameter!$C$5*Parameter!$C$7*Parameter!$C$8*Parameter!$C$9*Parameter!$C$19*F1171)</f>
        <v>624.5672502607481</v>
      </c>
      <c r="J1172" s="150" t="s">
        <v>187</v>
      </c>
      <c r="X1172" s="160"/>
    </row>
    <row r="1173" spans="2:24" ht="15.75" thickBot="1">
      <c r="B1173" s="302"/>
      <c r="C1173" s="303"/>
      <c r="D1173" s="304"/>
      <c r="E1173" s="305"/>
      <c r="F1173" s="306"/>
      <c r="G1173" s="168"/>
      <c r="H1173" s="169" t="s">
        <v>177</v>
      </c>
      <c r="I1173" s="170">
        <f>SUM(I1154:I1172)</f>
        <v>12185.216406140573</v>
      </c>
      <c r="J1173" s="171" t="s">
        <v>169</v>
      </c>
      <c r="K1173" s="172"/>
      <c r="L1173" s="172"/>
      <c r="M1173" s="172"/>
      <c r="N1173" s="172"/>
      <c r="O1173" s="172"/>
      <c r="P1173" s="172"/>
      <c r="Q1173" s="172"/>
      <c r="R1173" s="172"/>
      <c r="S1173" s="172"/>
      <c r="T1173" s="172"/>
      <c r="U1173" s="172"/>
      <c r="V1173" s="172"/>
      <c r="W1173" s="172"/>
      <c r="X1173" s="173"/>
    </row>
    <row r="1174" spans="2:24" ht="15.75" thickBot="1"/>
    <row r="1175" spans="2:24" ht="24" thickBot="1">
      <c r="B1175" s="174" t="s">
        <v>81</v>
      </c>
      <c r="C1175" s="158" t="s">
        <v>146</v>
      </c>
      <c r="D1175" s="175">
        <f>I1177+S1177</f>
        <v>12227</v>
      </c>
      <c r="E1175" s="176" t="s">
        <v>147</v>
      </c>
      <c r="F1175" s="158" t="str">
        <f>X1184</f>
        <v>Less than expected</v>
      </c>
      <c r="G1175" s="177"/>
      <c r="H1175" s="177"/>
      <c r="I1175" s="175">
        <f>E1198+O1194</f>
        <v>18000</v>
      </c>
      <c r="J1175" s="177" t="s">
        <v>148</v>
      </c>
      <c r="K1175" s="177"/>
      <c r="L1175" s="177"/>
      <c r="M1175" s="186">
        <v>0</v>
      </c>
      <c r="N1175" s="177" t="s">
        <v>149</v>
      </c>
      <c r="O1175" s="177"/>
      <c r="P1175" s="177"/>
      <c r="Q1175" s="177"/>
      <c r="R1175" s="177"/>
      <c r="S1175" s="175">
        <f>I1175-M1175</f>
        <v>18000</v>
      </c>
      <c r="T1175" s="177" t="s">
        <v>150</v>
      </c>
      <c r="U1175" s="177"/>
      <c r="V1175" s="177"/>
      <c r="W1175" s="242">
        <f>S1175*'MR Reference'!$C$79</f>
        <v>16560</v>
      </c>
      <c r="X1175" s="241" t="s">
        <v>151</v>
      </c>
    </row>
    <row r="1176" spans="2:24" ht="19.5" thickBot="1">
      <c r="B1176" s="159"/>
      <c r="C1176" s="14"/>
      <c r="D1176" s="14"/>
      <c r="E1176" s="15"/>
      <c r="F1176" s="16"/>
      <c r="G1176" s="14"/>
      <c r="X1176" s="160"/>
    </row>
    <row r="1177" spans="2:24" ht="24" thickBot="1">
      <c r="B1177" s="67" t="s">
        <v>324</v>
      </c>
      <c r="C1177" s="237" t="s">
        <v>153</v>
      </c>
      <c r="D1177" s="69"/>
      <c r="E1177" s="70"/>
      <c r="F1177" s="68"/>
      <c r="G1177" s="71"/>
      <c r="H1177" s="68" t="s">
        <v>146</v>
      </c>
      <c r="I1177" s="141">
        <f>ROUNDDOWN(I1199,0)</f>
        <v>12135</v>
      </c>
      <c r="J1177" s="72" t="s">
        <v>147</v>
      </c>
      <c r="L1177" s="67" t="s">
        <v>325</v>
      </c>
      <c r="M1177" s="237" t="s">
        <v>155</v>
      </c>
      <c r="N1177" s="69"/>
      <c r="O1177" s="70"/>
      <c r="P1177" s="239"/>
      <c r="Q1177" s="71"/>
      <c r="R1177" s="68" t="s">
        <v>146</v>
      </c>
      <c r="S1177" s="141">
        <f>ROUNDDOWN(S1195,0)</f>
        <v>92</v>
      </c>
      <c r="T1177" s="72" t="s">
        <v>147</v>
      </c>
      <c r="V1177" s="288" t="s">
        <v>156</v>
      </c>
      <c r="W1177" s="289"/>
      <c r="X1177" s="290"/>
    </row>
    <row r="1178" spans="2:24" ht="18.75">
      <c r="B1178" s="159"/>
      <c r="C1178" s="14"/>
      <c r="D1178" s="14"/>
      <c r="E1178" s="15"/>
      <c r="F1178" s="16"/>
      <c r="G1178" s="14"/>
      <c r="L1178" s="11"/>
      <c r="M1178" s="14"/>
      <c r="N1178" s="14"/>
      <c r="O1178" s="15"/>
      <c r="P1178" s="16"/>
      <c r="Q1178" s="14"/>
      <c r="X1178" s="160"/>
    </row>
    <row r="1179" spans="2:24" ht="18.75">
      <c r="B1179" s="161" t="s">
        <v>157</v>
      </c>
      <c r="C1179" s="14"/>
      <c r="D1179" s="14"/>
      <c r="E1179" s="15"/>
      <c r="F1179" s="16"/>
      <c r="G1179" s="14"/>
      <c r="H1179" s="17" t="s">
        <v>158</v>
      </c>
      <c r="L1179" s="17" t="s">
        <v>283</v>
      </c>
      <c r="M1179" s="14"/>
      <c r="N1179" s="14"/>
      <c r="O1179" s="15"/>
      <c r="P1179" s="16"/>
      <c r="Q1179" s="14"/>
      <c r="R1179" s="17" t="s">
        <v>158</v>
      </c>
      <c r="V1179" s="17" t="s">
        <v>156</v>
      </c>
      <c r="X1179" s="160"/>
    </row>
    <row r="1180" spans="2:24" ht="23.25">
      <c r="B1180" s="162" t="s">
        <v>326</v>
      </c>
      <c r="C1180" s="146"/>
      <c r="D1180" s="144" t="s">
        <v>160</v>
      </c>
      <c r="E1180" s="147" t="s">
        <v>267</v>
      </c>
      <c r="F1180" s="144" t="s">
        <v>162</v>
      </c>
      <c r="G1180" s="18"/>
      <c r="H1180" s="145" t="s">
        <v>324</v>
      </c>
      <c r="I1180" s="144" t="s">
        <v>163</v>
      </c>
      <c r="J1180" s="148" t="s">
        <v>164</v>
      </c>
      <c r="L1180" s="143" t="s">
        <v>327</v>
      </c>
      <c r="M1180" s="146"/>
      <c r="N1180" s="144" t="s">
        <v>160</v>
      </c>
      <c r="O1180" s="147" t="s">
        <v>161</v>
      </c>
      <c r="P1180" s="144" t="s">
        <v>162</v>
      </c>
      <c r="Q1180" s="18"/>
      <c r="R1180" s="145" t="s">
        <v>325</v>
      </c>
      <c r="S1180" s="144" t="s">
        <v>163</v>
      </c>
      <c r="T1180" s="148" t="s">
        <v>164</v>
      </c>
      <c r="V1180" s="143" t="s">
        <v>81</v>
      </c>
      <c r="W1180" s="148" t="s">
        <v>166</v>
      </c>
      <c r="X1180" s="163" t="s">
        <v>164</v>
      </c>
    </row>
    <row r="1181" spans="2:24">
      <c r="B1181" s="164" t="s">
        <v>167</v>
      </c>
      <c r="C1181" s="178">
        <v>43870</v>
      </c>
      <c r="D1181" s="157">
        <f t="shared" ref="D1181:D1197" si="222">(C1181+(365*2))-$C$3</f>
        <v>403</v>
      </c>
      <c r="E1181" s="152">
        <v>909</v>
      </c>
      <c r="F1181" s="108">
        <f t="shared" ref="F1181:F1197" si="223">MIN($C$5/365, (D1181/365))</f>
        <v>1.1041095890410959</v>
      </c>
      <c r="H1181" s="144" t="s">
        <v>168</v>
      </c>
      <c r="I1181" s="147">
        <f>Parameter!$C$18*(Parameter!$C$17/Parameter!$C$4-1)</f>
        <v>1.9310126823253633</v>
      </c>
      <c r="J1181" s="144" t="s">
        <v>169</v>
      </c>
      <c r="L1181" s="268" t="s">
        <v>290</v>
      </c>
      <c r="M1181" s="178">
        <v>43896</v>
      </c>
      <c r="N1181" s="269">
        <f>(M1181+(365*2))-$C$3</f>
        <v>429</v>
      </c>
      <c r="O1181" s="270">
        <v>9</v>
      </c>
      <c r="P1181" s="108">
        <f>MIN($C$5/365, (N1181/365))</f>
        <v>1.1753424657534246</v>
      </c>
      <c r="Q1181" s="11"/>
      <c r="R1181" s="144" t="s">
        <v>168</v>
      </c>
      <c r="S1181" s="147">
        <f>Parameter!$C$18*(Parameter!$C$17/Parameter!$C$4-1)</f>
        <v>1.9310126823253633</v>
      </c>
      <c r="T1181" s="144" t="s">
        <v>169</v>
      </c>
      <c r="V1181" s="151" t="s">
        <v>170</v>
      </c>
      <c r="W1181" s="152">
        <v>44394</v>
      </c>
      <c r="X1181" s="165" t="s">
        <v>171</v>
      </c>
    </row>
    <row r="1182" spans="2:24">
      <c r="B1182" s="164" t="s">
        <v>167</v>
      </c>
      <c r="C1182" s="178">
        <v>43871</v>
      </c>
      <c r="D1182" s="157">
        <f t="shared" si="222"/>
        <v>404</v>
      </c>
      <c r="E1182" s="152">
        <v>730</v>
      </c>
      <c r="F1182" s="108">
        <f t="shared" si="223"/>
        <v>1.106849315068493</v>
      </c>
      <c r="H1182" s="142">
        <f t="shared" ref="H1182" si="224">C1181</f>
        <v>43870</v>
      </c>
      <c r="I1182" s="149">
        <f>MAX(0,$I$14*E1181*Parameter!$C$6*Parameter!$C$5*Parameter!$C$7*Parameter!$C$8*Parameter!$C$9*Parameter!$C$19*F1181)</f>
        <v>605.95330019140056</v>
      </c>
      <c r="J1182" s="150" t="s">
        <v>187</v>
      </c>
      <c r="L1182" s="268" t="s">
        <v>167</v>
      </c>
      <c r="M1182" s="178">
        <v>43897</v>
      </c>
      <c r="N1182" s="269">
        <f t="shared" ref="N1182:N1189" si="225">(M1182+(365*2))-$C$3</f>
        <v>430</v>
      </c>
      <c r="O1182" s="270">
        <v>12</v>
      </c>
      <c r="P1182" s="108">
        <f t="shared" ref="P1182:P1189" si="226">MIN($C$5/365, (N1182/365))</f>
        <v>1.178082191780822</v>
      </c>
      <c r="Q1182" s="11"/>
      <c r="R1182" s="142">
        <f>M1181</f>
        <v>43896</v>
      </c>
      <c r="S1182" s="149">
        <f>MAX(0,$S$14*O1181*Parameter!$C$6*Parameter!$C$5*Parameter!$C$7*Parameter!$C$8*Parameter!$C$9*Parameter!$C$19*P1181)</f>
        <v>6.3866045692482327</v>
      </c>
      <c r="T1182" s="150" t="s">
        <v>169</v>
      </c>
      <c r="V1182" s="151" t="s">
        <v>172</v>
      </c>
      <c r="W1182" s="152">
        <f>(W1181/365)*$C$5</f>
        <v>62759.736986301366</v>
      </c>
      <c r="X1182" s="165" t="s">
        <v>173</v>
      </c>
    </row>
    <row r="1183" spans="2:24">
      <c r="B1183" s="164" t="s">
        <v>167</v>
      </c>
      <c r="C1183" s="178">
        <v>43872</v>
      </c>
      <c r="D1183" s="157">
        <f t="shared" si="222"/>
        <v>405</v>
      </c>
      <c r="E1183" s="152">
        <v>1928</v>
      </c>
      <c r="F1183" s="108">
        <f t="shared" si="223"/>
        <v>1.1095890410958904</v>
      </c>
      <c r="H1183" s="142">
        <f t="shared" ref="H1183:H1196" si="227">C1182</f>
        <v>43871</v>
      </c>
      <c r="I1183" s="149">
        <f>MAX(0,$I$14*E1182*Parameter!$C$6*Parameter!$C$5*Parameter!$C$7*Parameter!$C$8*Parameter!$C$9*Parameter!$C$19*F1182)</f>
        <v>487.83667950341589</v>
      </c>
      <c r="J1183" s="150" t="s">
        <v>187</v>
      </c>
      <c r="L1183" s="268" t="s">
        <v>167</v>
      </c>
      <c r="M1183" s="178">
        <v>43899</v>
      </c>
      <c r="N1183" s="269">
        <f t="shared" si="225"/>
        <v>432</v>
      </c>
      <c r="O1183" s="270">
        <v>24</v>
      </c>
      <c r="P1183" s="108">
        <f t="shared" si="226"/>
        <v>1.1835616438356165</v>
      </c>
      <c r="Q1183" s="11"/>
      <c r="R1183" s="142">
        <f>M1182</f>
        <v>43897</v>
      </c>
      <c r="S1183" s="149">
        <f>MAX(0,$S$14*O1182*Parameter!$C$6*Parameter!$C$5*Parameter!$C$7*Parameter!$C$8*Parameter!$C$9*Parameter!$C$19*P1182)</f>
        <v>8.5353223458484546</v>
      </c>
      <c r="T1183" s="150" t="s">
        <v>169</v>
      </c>
      <c r="V1183" s="151" t="s">
        <v>174</v>
      </c>
      <c r="W1183" s="154">
        <f>D1175</f>
        <v>12227</v>
      </c>
      <c r="X1183" s="165" t="s">
        <v>173</v>
      </c>
    </row>
    <row r="1184" spans="2:24">
      <c r="B1184" s="164" t="s">
        <v>167</v>
      </c>
      <c r="C1184" s="178">
        <v>43873</v>
      </c>
      <c r="D1184" s="157">
        <f t="shared" si="222"/>
        <v>406</v>
      </c>
      <c r="E1184" s="152">
        <v>2226</v>
      </c>
      <c r="F1184" s="108">
        <f t="shared" si="223"/>
        <v>1.1123287671232878</v>
      </c>
      <c r="H1184" s="142">
        <f t="shared" si="227"/>
        <v>43872</v>
      </c>
      <c r="I1184" s="149">
        <f>MAX(0,$I$14*E1183*Parameter!$C$6*Parameter!$C$5*Parameter!$C$7*Parameter!$C$8*Parameter!$C$9*Parameter!$C$19*F1183)</f>
        <v>1291.61261638223</v>
      </c>
      <c r="J1184" s="150" t="s">
        <v>187</v>
      </c>
      <c r="L1184" s="268" t="s">
        <v>290</v>
      </c>
      <c r="M1184" s="278">
        <v>43901</v>
      </c>
      <c r="N1184" s="269">
        <f t="shared" si="225"/>
        <v>434</v>
      </c>
      <c r="O1184" s="270">
        <v>7</v>
      </c>
      <c r="P1184" s="108">
        <f t="shared" si="226"/>
        <v>1.189041095890411</v>
      </c>
      <c r="R1184" s="142">
        <f t="shared" ref="R1184:R1185" si="228">M1183</f>
        <v>43899</v>
      </c>
      <c r="S1184" s="149">
        <f>MAX(0,$S$14*O1183*Parameter!$C$6*Parameter!$C$5*Parameter!$C$7*Parameter!$C$8*Parameter!$C$9*Parameter!$C$19*P1183)</f>
        <v>17.150043039100151</v>
      </c>
      <c r="T1184" s="150" t="s">
        <v>169</v>
      </c>
      <c r="V1184" s="155" t="s">
        <v>175</v>
      </c>
      <c r="W1184" s="156">
        <f>(W1182-W1183)/W1182</f>
        <v>0.8051776411575976</v>
      </c>
      <c r="X1184" s="166" t="str">
        <f>IF(W1184&lt;100%,"Less than expected","More than expected")</f>
        <v>Less than expected</v>
      </c>
    </row>
    <row r="1185" spans="2:24">
      <c r="B1185" s="164" t="s">
        <v>167</v>
      </c>
      <c r="C1185" s="178">
        <v>43874</v>
      </c>
      <c r="D1185" s="157">
        <f t="shared" si="222"/>
        <v>407</v>
      </c>
      <c r="E1185" s="152">
        <v>862</v>
      </c>
      <c r="F1185" s="108">
        <f t="shared" si="223"/>
        <v>1.1150684931506849</v>
      </c>
      <c r="H1185" s="142">
        <f t="shared" si="227"/>
        <v>43873</v>
      </c>
      <c r="I1185" s="149">
        <f>MAX(0,$I$14*E1184*Parameter!$C$6*Parameter!$C$5*Parameter!$C$7*Parameter!$C$8*Parameter!$C$9*Parameter!$C$19*F1184)</f>
        <v>1494.9319344950809</v>
      </c>
      <c r="J1185" s="150" t="s">
        <v>187</v>
      </c>
      <c r="L1185" s="268" t="s">
        <v>167</v>
      </c>
      <c r="M1185" s="278">
        <v>43903</v>
      </c>
      <c r="N1185" s="269">
        <f t="shared" si="225"/>
        <v>436</v>
      </c>
      <c r="O1185" s="270">
        <v>18</v>
      </c>
      <c r="P1185" s="108">
        <f t="shared" si="226"/>
        <v>1.1945205479452055</v>
      </c>
      <c r="R1185" s="142">
        <f t="shared" si="228"/>
        <v>43901</v>
      </c>
      <c r="S1185" s="149">
        <f>MAX(0,$S$14*O1184*Parameter!$C$6*Parameter!$C$5*Parameter!$C$7*Parameter!$C$8*Parameter!$C$9*Parameter!$C$19*P1184)</f>
        <v>5.0252537377301563</v>
      </c>
      <c r="T1185" s="150" t="s">
        <v>169</v>
      </c>
      <c r="V1185" s="153"/>
      <c r="W1185" s="107"/>
      <c r="X1185" s="167"/>
    </row>
    <row r="1186" spans="2:24">
      <c r="B1186" s="164" t="s">
        <v>167</v>
      </c>
      <c r="C1186" s="178">
        <v>43875</v>
      </c>
      <c r="D1186" s="157">
        <f t="shared" si="222"/>
        <v>408</v>
      </c>
      <c r="E1186" s="152">
        <v>335</v>
      </c>
      <c r="F1186" s="108">
        <f t="shared" si="223"/>
        <v>1.1178082191780823</v>
      </c>
      <c r="H1186" s="142">
        <f t="shared" si="227"/>
        <v>43874</v>
      </c>
      <c r="I1186" s="149">
        <f>MAX(0,$I$14*E1185*Parameter!$C$6*Parameter!$C$5*Parameter!$C$7*Parameter!$C$8*Parameter!$C$9*Parameter!$C$19*F1185)</f>
        <v>580.32582943476677</v>
      </c>
      <c r="J1186" s="150" t="s">
        <v>187</v>
      </c>
      <c r="L1186" s="268" t="s">
        <v>167</v>
      </c>
      <c r="M1186" s="278">
        <v>43904</v>
      </c>
      <c r="N1186" s="269">
        <f t="shared" si="225"/>
        <v>437</v>
      </c>
      <c r="O1186" s="270">
        <v>9</v>
      </c>
      <c r="P1186" s="108">
        <f t="shared" si="226"/>
        <v>1.1972602739726028</v>
      </c>
      <c r="R1186" s="142">
        <f>M1185</f>
        <v>43903</v>
      </c>
      <c r="S1186" s="149">
        <f>MAX(0,$S$14*O1185*Parameter!$C$6*Parameter!$C$5*Parameter!$C$7*Parameter!$C$8*Parameter!$C$9*Parameter!$C$19*P1185)</f>
        <v>12.981629800429975</v>
      </c>
      <c r="T1186" s="150" t="s">
        <v>169</v>
      </c>
      <c r="V1186" s="153"/>
      <c r="W1186" s="107"/>
      <c r="X1186" s="167"/>
    </row>
    <row r="1187" spans="2:24">
      <c r="B1187" s="164" t="s">
        <v>167</v>
      </c>
      <c r="C1187" s="178">
        <v>43876</v>
      </c>
      <c r="D1187" s="157">
        <f t="shared" si="222"/>
        <v>409</v>
      </c>
      <c r="E1187" s="152">
        <v>2855</v>
      </c>
      <c r="F1187" s="108">
        <f t="shared" si="223"/>
        <v>1.1205479452054794</v>
      </c>
      <c r="H1187" s="142">
        <f t="shared" si="227"/>
        <v>43875</v>
      </c>
      <c r="I1187" s="149">
        <f>MAX(0,$I$14*E1186*Parameter!$C$6*Parameter!$C$5*Parameter!$C$7*Parameter!$C$8*Parameter!$C$9*Parameter!$C$19*F1186)</f>
        <v>226.08679423072999</v>
      </c>
      <c r="J1187" s="150" t="s">
        <v>187</v>
      </c>
      <c r="L1187" s="268" t="s">
        <v>167</v>
      </c>
      <c r="M1187" s="278">
        <v>43905</v>
      </c>
      <c r="N1187" s="269">
        <f t="shared" si="225"/>
        <v>438</v>
      </c>
      <c r="O1187" s="261">
        <v>10</v>
      </c>
      <c r="P1187" s="108">
        <f t="shared" si="226"/>
        <v>1.2</v>
      </c>
      <c r="R1187" s="142">
        <f t="shared" ref="R1187:R1190" si="229">M1186</f>
        <v>43904</v>
      </c>
      <c r="S1187" s="149">
        <f>MAX(0,$S$14*O1186*Parameter!$C$6*Parameter!$C$5*Parameter!$C$7*Parameter!$C$8*Parameter!$C$9*Parameter!$C$19*P1186)</f>
        <v>6.5057020903530951</v>
      </c>
      <c r="T1187" s="150" t="s">
        <v>169</v>
      </c>
      <c r="V1187" s="153"/>
      <c r="W1187" s="107"/>
      <c r="X1187" s="167"/>
    </row>
    <row r="1188" spans="2:24">
      <c r="B1188" s="164" t="s">
        <v>167</v>
      </c>
      <c r="C1188" s="178">
        <v>43877</v>
      </c>
      <c r="D1188" s="157">
        <f t="shared" si="222"/>
        <v>410</v>
      </c>
      <c r="E1188" s="152">
        <v>1046</v>
      </c>
      <c r="F1188" s="108">
        <f t="shared" si="223"/>
        <v>1.1232876712328768</v>
      </c>
      <c r="H1188" s="142">
        <f t="shared" si="227"/>
        <v>43876</v>
      </c>
      <c r="I1188" s="149">
        <f>MAX(0,$I$14*E1187*Parameter!$C$6*Parameter!$C$5*Parameter!$C$7*Parameter!$C$8*Parameter!$C$9*Parameter!$C$19*F1187)</f>
        <v>1931.5219431464172</v>
      </c>
      <c r="J1188" s="150" t="s">
        <v>187</v>
      </c>
      <c r="L1188" s="268" t="s">
        <v>167</v>
      </c>
      <c r="M1188" s="278">
        <v>43908</v>
      </c>
      <c r="N1188" s="269">
        <f t="shared" si="225"/>
        <v>441</v>
      </c>
      <c r="O1188" s="261">
        <v>10</v>
      </c>
      <c r="P1188" s="108">
        <f t="shared" si="226"/>
        <v>1.2082191780821918</v>
      </c>
      <c r="R1188" s="142">
        <f t="shared" si="229"/>
        <v>43905</v>
      </c>
      <c r="S1188" s="149">
        <f>MAX(0,$S$14*O1187*Parameter!$C$6*Parameter!$C$5*Parameter!$C$7*Parameter!$C$8*Parameter!$C$9*Parameter!$C$19*P1187)</f>
        <v>7.2450992005457815</v>
      </c>
      <c r="T1188" s="150" t="s">
        <v>169</v>
      </c>
      <c r="V1188" s="153"/>
      <c r="W1188" s="107"/>
      <c r="X1188" s="167"/>
    </row>
    <row r="1189" spans="2:24">
      <c r="B1189" s="164" t="s">
        <v>167</v>
      </c>
      <c r="C1189" s="178">
        <v>43879</v>
      </c>
      <c r="D1189" s="157">
        <f t="shared" si="222"/>
        <v>412</v>
      </c>
      <c r="E1189" s="152">
        <v>2149</v>
      </c>
      <c r="F1189" s="108">
        <f t="shared" si="223"/>
        <v>1.1287671232876713</v>
      </c>
      <c r="H1189" s="142">
        <f t="shared" si="227"/>
        <v>43877</v>
      </c>
      <c r="I1189" s="149">
        <f>MAX(0,$I$14*E1188*Parameter!$C$6*Parameter!$C$5*Parameter!$C$7*Parameter!$C$8*Parameter!$C$9*Parameter!$C$19*F1188)</f>
        <v>709.39115140321087</v>
      </c>
      <c r="J1189" s="150" t="s">
        <v>187</v>
      </c>
      <c r="L1189" s="268" t="s">
        <v>167</v>
      </c>
      <c r="M1189" s="278">
        <v>43927</v>
      </c>
      <c r="N1189" s="269">
        <f t="shared" si="225"/>
        <v>460</v>
      </c>
      <c r="O1189" s="261">
        <v>4</v>
      </c>
      <c r="P1189" s="108">
        <f t="shared" si="226"/>
        <v>1.2602739726027397</v>
      </c>
      <c r="R1189" s="142">
        <f t="shared" si="229"/>
        <v>43908</v>
      </c>
      <c r="S1189" s="149">
        <f>MAX(0,$S$14*O1188*Parameter!$C$6*Parameter!$C$5*Parameter!$C$7*Parameter!$C$8*Parameter!$C$9*Parameter!$C$19*P1188)</f>
        <v>7.2947231676728075</v>
      </c>
      <c r="T1189" s="150" t="s">
        <v>169</v>
      </c>
      <c r="V1189" s="153"/>
      <c r="W1189" s="107"/>
      <c r="X1189" s="167"/>
    </row>
    <row r="1190" spans="2:24">
      <c r="B1190" s="164" t="s">
        <v>167</v>
      </c>
      <c r="C1190" s="178">
        <v>43880</v>
      </c>
      <c r="D1190" s="157">
        <f t="shared" si="222"/>
        <v>413</v>
      </c>
      <c r="E1190" s="152">
        <v>608</v>
      </c>
      <c r="F1190" s="108">
        <f t="shared" si="223"/>
        <v>1.1315068493150684</v>
      </c>
      <c r="H1190" s="142">
        <f t="shared" si="227"/>
        <v>43879</v>
      </c>
      <c r="I1190" s="149">
        <f>MAX(0,$I$14*E1189*Parameter!$C$6*Parameter!$C$5*Parameter!$C$7*Parameter!$C$8*Parameter!$C$9*Parameter!$C$19*F1189)</f>
        <v>1464.5488335554408</v>
      </c>
      <c r="J1190" s="150" t="s">
        <v>187</v>
      </c>
      <c r="L1190" s="268" t="s">
        <v>167</v>
      </c>
      <c r="M1190" s="278">
        <v>43929</v>
      </c>
      <c r="N1190" s="269">
        <f t="shared" ref="N1190:N1193" si="230">(M1190+(365*2))-$C$3</f>
        <v>462</v>
      </c>
      <c r="O1190" s="261">
        <v>8</v>
      </c>
      <c r="P1190" s="108">
        <f t="shared" ref="P1190:P1193" si="231">MIN($C$5/365, (N1190/365))</f>
        <v>1.2657534246575342</v>
      </c>
      <c r="R1190" s="142">
        <f t="shared" si="229"/>
        <v>43927</v>
      </c>
      <c r="S1190" s="149">
        <f>MAX(0,$S$14*O1189*Parameter!$C$6*Parameter!$C$5*Parameter!$C$7*Parameter!$C$8*Parameter!$C$9*Parameter!$C$19*P1189)</f>
        <v>3.0436033171242549</v>
      </c>
      <c r="T1190" s="150" t="s">
        <v>169</v>
      </c>
      <c r="V1190" s="153"/>
      <c r="W1190" s="107"/>
      <c r="X1190" s="167"/>
    </row>
    <row r="1191" spans="2:24">
      <c r="B1191" s="164" t="s">
        <v>167</v>
      </c>
      <c r="C1191" s="178">
        <v>43881</v>
      </c>
      <c r="D1191" s="157">
        <f t="shared" si="222"/>
        <v>414</v>
      </c>
      <c r="E1191" s="152">
        <v>684</v>
      </c>
      <c r="F1191" s="108">
        <f t="shared" si="223"/>
        <v>1.1342465753424658</v>
      </c>
      <c r="H1191" s="142">
        <f t="shared" si="227"/>
        <v>43880</v>
      </c>
      <c r="I1191" s="149">
        <f>MAX(0,$I$14*E1190*Parameter!$C$6*Parameter!$C$5*Parameter!$C$7*Parameter!$C$8*Parameter!$C$9*Parameter!$C$19*F1190)</f>
        <v>415.35922138215699</v>
      </c>
      <c r="J1191" s="150" t="s">
        <v>187</v>
      </c>
      <c r="L1191" s="268" t="s">
        <v>167</v>
      </c>
      <c r="M1191" s="278">
        <v>43931</v>
      </c>
      <c r="N1191" s="269">
        <f t="shared" si="230"/>
        <v>464</v>
      </c>
      <c r="O1191" s="261">
        <v>3</v>
      </c>
      <c r="P1191" s="108">
        <f t="shared" si="231"/>
        <v>1.2712328767123289</v>
      </c>
      <c r="R1191" s="142">
        <f t="shared" ref="R1191:R1194" si="232">M1190</f>
        <v>43929</v>
      </c>
      <c r="S1191" s="149">
        <f>MAX(0,$S$14*O1190*Parameter!$C$6*Parameter!$C$5*Parameter!$C$7*Parameter!$C$8*Parameter!$C$9*Parameter!$C$19*P1190)</f>
        <v>6.1136727500495898</v>
      </c>
      <c r="T1191" s="150" t="s">
        <v>169</v>
      </c>
      <c r="V1191" s="153"/>
      <c r="W1191" s="107"/>
      <c r="X1191" s="167"/>
    </row>
    <row r="1192" spans="2:24">
      <c r="B1192" s="164" t="s">
        <v>167</v>
      </c>
      <c r="C1192" s="178">
        <v>43883</v>
      </c>
      <c r="D1192" s="157">
        <f t="shared" si="222"/>
        <v>416</v>
      </c>
      <c r="E1192" s="152">
        <v>1040</v>
      </c>
      <c r="F1192" s="108">
        <f t="shared" si="223"/>
        <v>1.1397260273972603</v>
      </c>
      <c r="H1192" s="142">
        <f t="shared" si="227"/>
        <v>43881</v>
      </c>
      <c r="I1192" s="149">
        <f>MAX(0,$I$14*E1191*Parameter!$C$6*Parameter!$C$5*Parameter!$C$7*Parameter!$C$8*Parameter!$C$9*Parameter!$C$19*F1191)</f>
        <v>468.4105505054228</v>
      </c>
      <c r="J1192" s="150" t="s">
        <v>187</v>
      </c>
      <c r="L1192" s="268" t="s">
        <v>167</v>
      </c>
      <c r="M1192" s="278">
        <v>43933</v>
      </c>
      <c r="N1192" s="269">
        <f t="shared" si="230"/>
        <v>466</v>
      </c>
      <c r="O1192" s="261">
        <v>7</v>
      </c>
      <c r="P1192" s="108">
        <f t="shared" si="231"/>
        <v>1.2767123287671234</v>
      </c>
      <c r="R1192" s="142">
        <f t="shared" si="232"/>
        <v>43931</v>
      </c>
      <c r="S1192" s="149">
        <f>MAX(0,$S$14*O1191*Parameter!$C$6*Parameter!$C$5*Parameter!$C$7*Parameter!$C$8*Parameter!$C$9*Parameter!$C$19*P1191)</f>
        <v>2.302552074694002</v>
      </c>
      <c r="T1192" s="150" t="s">
        <v>169</v>
      </c>
      <c r="V1192" s="153"/>
      <c r="W1192" s="107"/>
      <c r="X1192" s="167"/>
    </row>
    <row r="1193" spans="2:24">
      <c r="B1193" s="164" t="s">
        <v>167</v>
      </c>
      <c r="C1193" s="178">
        <v>43885</v>
      </c>
      <c r="D1193" s="157">
        <f t="shared" si="222"/>
        <v>418</v>
      </c>
      <c r="E1193" s="152">
        <v>733</v>
      </c>
      <c r="F1193" s="108">
        <f t="shared" si="223"/>
        <v>1.1452054794520548</v>
      </c>
      <c r="H1193" s="142">
        <f t="shared" si="227"/>
        <v>43883</v>
      </c>
      <c r="I1193" s="149">
        <f>MAX(0,$I$14*E1192*Parameter!$C$6*Parameter!$C$5*Parameter!$C$7*Parameter!$C$8*Parameter!$C$9*Parameter!$C$19*F1192)</f>
        <v>715.64377126121622</v>
      </c>
      <c r="J1193" s="150" t="s">
        <v>187</v>
      </c>
      <c r="L1193" s="268" t="s">
        <v>167</v>
      </c>
      <c r="M1193" s="278">
        <v>43934</v>
      </c>
      <c r="N1193" s="269">
        <f t="shared" si="230"/>
        <v>467</v>
      </c>
      <c r="O1193" s="261">
        <v>6</v>
      </c>
      <c r="P1193" s="108">
        <f t="shared" si="231"/>
        <v>1.2794520547945205</v>
      </c>
      <c r="R1193" s="142">
        <f t="shared" si="232"/>
        <v>43933</v>
      </c>
      <c r="S1193" s="149">
        <f>MAX(0,$S$14*O1192*Parameter!$C$6*Parameter!$C$5*Parameter!$C$7*Parameter!$C$8*Parameter!$C$9*Parameter!$C$19*P1192)</f>
        <v>5.3957793589452834</v>
      </c>
      <c r="T1193" s="150" t="s">
        <v>169</v>
      </c>
      <c r="V1193" s="153"/>
      <c r="W1193" s="107"/>
      <c r="X1193" s="167"/>
    </row>
    <row r="1194" spans="2:24">
      <c r="B1194" s="164" t="s">
        <v>167</v>
      </c>
      <c r="C1194" s="178">
        <v>43888</v>
      </c>
      <c r="D1194" s="157">
        <f t="shared" si="222"/>
        <v>421</v>
      </c>
      <c r="E1194" s="152">
        <v>1</v>
      </c>
      <c r="F1194" s="108">
        <f t="shared" si="223"/>
        <v>1.1534246575342466</v>
      </c>
      <c r="H1194" s="142">
        <f t="shared" si="227"/>
        <v>43885</v>
      </c>
      <c r="I1194" s="149">
        <f>MAX(0,$I$14*E1193*Parameter!$C$6*Parameter!$C$5*Parameter!$C$7*Parameter!$C$8*Parameter!$C$9*Parameter!$C$19*F1193)</f>
        <v>506.81619279726578</v>
      </c>
      <c r="J1194" s="150" t="s">
        <v>187</v>
      </c>
      <c r="L1194" s="285" t="s">
        <v>176</v>
      </c>
      <c r="M1194" s="285"/>
      <c r="N1194" s="285"/>
      <c r="O1194" s="286">
        <f>SUM(O1181:O1193)</f>
        <v>127</v>
      </c>
      <c r="P1194" s="287"/>
      <c r="R1194" s="142">
        <f t="shared" si="232"/>
        <v>43934</v>
      </c>
      <c r="S1194" s="149">
        <f>MAX(0,$S$14*O1193*Parameter!$C$6*Parameter!$C$5*Parameter!$C$7*Parameter!$C$8*Parameter!$C$9*Parameter!$C$19*P1193)</f>
        <v>4.6348785296642188</v>
      </c>
      <c r="T1194" s="150" t="s">
        <v>169</v>
      </c>
      <c r="V1194" s="153"/>
      <c r="W1194" s="107"/>
      <c r="X1194" s="167"/>
    </row>
    <row r="1195" spans="2:24">
      <c r="B1195" s="164" t="s">
        <v>167</v>
      </c>
      <c r="C1195" s="178">
        <v>43889</v>
      </c>
      <c r="D1195" s="157">
        <f t="shared" si="222"/>
        <v>422</v>
      </c>
      <c r="E1195" s="152">
        <v>1</v>
      </c>
      <c r="F1195" s="108">
        <f t="shared" si="223"/>
        <v>1.1561643835616437</v>
      </c>
      <c r="H1195" s="142">
        <f t="shared" si="227"/>
        <v>43888</v>
      </c>
      <c r="I1195" s="149">
        <f>MAX(0,$I$14*E1194*Parameter!$C$6*Parameter!$C$5*Parameter!$C$7*Parameter!$C$8*Parameter!$C$9*Parameter!$C$19*F1194)</f>
        <v>0.69638967201593005</v>
      </c>
      <c r="J1195" s="150" t="s">
        <v>187</v>
      </c>
      <c r="L1195" s="285"/>
      <c r="M1195" s="285"/>
      <c r="N1195" s="285"/>
      <c r="O1195" s="286"/>
      <c r="P1195" s="287"/>
      <c r="R1195" s="144" t="s">
        <v>177</v>
      </c>
      <c r="S1195" s="238">
        <f>SUM(S1182:S1194)</f>
        <v>92.614863981406003</v>
      </c>
      <c r="T1195" s="150" t="s">
        <v>169</v>
      </c>
      <c r="V1195" s="153"/>
      <c r="W1195" s="107"/>
      <c r="X1195" s="167"/>
    </row>
    <row r="1196" spans="2:24">
      <c r="B1196" s="164" t="s">
        <v>167</v>
      </c>
      <c r="C1196" s="178">
        <v>43890</v>
      </c>
      <c r="D1196" s="157">
        <f t="shared" si="222"/>
        <v>423</v>
      </c>
      <c r="E1196" s="152">
        <v>1765</v>
      </c>
      <c r="F1196" s="108">
        <f t="shared" si="223"/>
        <v>1.1589041095890411</v>
      </c>
      <c r="H1196" s="142">
        <f t="shared" si="227"/>
        <v>43889</v>
      </c>
      <c r="I1196" s="149">
        <f>MAX(0,$I$14*E1195*Parameter!$C$6*Parameter!$C$5*Parameter!$C$7*Parameter!$C$8*Parameter!$C$9*Parameter!$C$19*F1195)</f>
        <v>0.69804380425349755</v>
      </c>
      <c r="J1196" s="150" t="s">
        <v>187</v>
      </c>
      <c r="V1196" s="153"/>
      <c r="W1196" s="107"/>
      <c r="X1196" s="167"/>
    </row>
    <row r="1197" spans="2:24">
      <c r="B1197" s="164" t="s">
        <v>167</v>
      </c>
      <c r="C1197" s="178">
        <v>43891</v>
      </c>
      <c r="D1197" s="157">
        <f t="shared" si="222"/>
        <v>424</v>
      </c>
      <c r="E1197" s="152">
        <v>1</v>
      </c>
      <c r="F1197" s="108">
        <f t="shared" si="223"/>
        <v>1.1616438356164382</v>
      </c>
      <c r="H1197" s="142">
        <f t="shared" ref="H1197:H1198" si="233">C1196</f>
        <v>43890</v>
      </c>
      <c r="I1197" s="149">
        <f>MAX(0,$I$14*E1196*Parameter!$C$6*Parameter!$C$5*Parameter!$C$7*Parameter!$C$8*Parameter!$C$9*Parameter!$C$19*F1196)</f>
        <v>1234.96685790673</v>
      </c>
      <c r="J1197" s="150" t="s">
        <v>187</v>
      </c>
      <c r="V1197" s="153"/>
      <c r="W1197" s="107"/>
      <c r="X1197" s="167"/>
    </row>
    <row r="1198" spans="2:24">
      <c r="B1198" s="301" t="s">
        <v>176</v>
      </c>
      <c r="C1198" s="294"/>
      <c r="D1198" s="295"/>
      <c r="E1198" s="299">
        <f>SUM(E1181:E1197)</f>
        <v>17873</v>
      </c>
      <c r="F1198" s="291"/>
      <c r="H1198" s="142">
        <f t="shared" si="233"/>
        <v>43891</v>
      </c>
      <c r="I1198" s="149">
        <f>MAX(0,$I$14*E1197*Parameter!$C$6*Parameter!$C$5*Parameter!$C$7*Parameter!$C$8*Parameter!$C$9*Parameter!$C$19*F1197)</f>
        <v>0.70135206872863254</v>
      </c>
      <c r="J1198" s="150" t="s">
        <v>187</v>
      </c>
      <c r="X1198" s="160"/>
    </row>
    <row r="1199" spans="2:24" ht="15.75" thickBot="1">
      <c r="B1199" s="302"/>
      <c r="C1199" s="303"/>
      <c r="D1199" s="304"/>
      <c r="E1199" s="305"/>
      <c r="F1199" s="306"/>
      <c r="G1199" s="168"/>
      <c r="H1199" s="169" t="s">
        <v>177</v>
      </c>
      <c r="I1199" s="170">
        <f>SUM(I1182:I1198)</f>
        <v>12135.501461740483</v>
      </c>
      <c r="J1199" s="171" t="s">
        <v>169</v>
      </c>
      <c r="K1199" s="172"/>
      <c r="L1199" s="172"/>
      <c r="M1199" s="172"/>
      <c r="N1199" s="172"/>
      <c r="O1199" s="172"/>
      <c r="P1199" s="172"/>
      <c r="Q1199" s="172"/>
      <c r="R1199" s="172"/>
      <c r="S1199" s="172"/>
      <c r="T1199" s="172"/>
      <c r="U1199" s="172"/>
      <c r="V1199" s="172"/>
      <c r="W1199" s="172"/>
      <c r="X1199" s="173"/>
    </row>
    <row r="1200" spans="2:24" ht="15.75" thickBot="1"/>
    <row r="1201" spans="2:24" ht="24" thickBot="1">
      <c r="B1201" s="174" t="s">
        <v>83</v>
      </c>
      <c r="C1201" s="158" t="s">
        <v>146</v>
      </c>
      <c r="D1201" s="175">
        <f>I1203+S1203</f>
        <v>12320</v>
      </c>
      <c r="E1201" s="176" t="s">
        <v>147</v>
      </c>
      <c r="F1201" s="158" t="str">
        <f>X1210</f>
        <v>Less than expected</v>
      </c>
      <c r="G1201" s="177"/>
      <c r="H1201" s="177"/>
      <c r="I1201" s="175">
        <f>E1232+O1213</f>
        <v>18000</v>
      </c>
      <c r="J1201" s="177" t="s">
        <v>148</v>
      </c>
      <c r="K1201" s="177"/>
      <c r="L1201" s="177"/>
      <c r="M1201" s="186">
        <v>0</v>
      </c>
      <c r="N1201" s="177" t="s">
        <v>149</v>
      </c>
      <c r="O1201" s="177"/>
      <c r="P1201" s="177"/>
      <c r="Q1201" s="177"/>
      <c r="R1201" s="177"/>
      <c r="S1201" s="175">
        <f>I1201-M1201</f>
        <v>18000</v>
      </c>
      <c r="T1201" s="177" t="s">
        <v>150</v>
      </c>
      <c r="U1201" s="177"/>
      <c r="V1201" s="177"/>
      <c r="W1201" s="242">
        <f>S1201*'MR Reference'!$C$79</f>
        <v>16560</v>
      </c>
      <c r="X1201" s="241" t="s">
        <v>151</v>
      </c>
    </row>
    <row r="1202" spans="2:24" ht="19.5" thickBot="1">
      <c r="B1202" s="159"/>
      <c r="C1202" s="14"/>
      <c r="D1202" s="14"/>
      <c r="E1202" s="15"/>
      <c r="F1202" s="16"/>
      <c r="G1202" s="14"/>
      <c r="X1202" s="160"/>
    </row>
    <row r="1203" spans="2:24" ht="24" thickBot="1">
      <c r="B1203" s="67" t="s">
        <v>328</v>
      </c>
      <c r="C1203" s="237" t="s">
        <v>153</v>
      </c>
      <c r="D1203" s="69"/>
      <c r="E1203" s="70"/>
      <c r="F1203" s="68"/>
      <c r="G1203" s="71"/>
      <c r="H1203" s="68" t="s">
        <v>146</v>
      </c>
      <c r="I1203" s="141">
        <f>ROUNDDOWN(I1233,0)</f>
        <v>12280</v>
      </c>
      <c r="J1203" s="72" t="s">
        <v>147</v>
      </c>
      <c r="L1203" s="67" t="s">
        <v>329</v>
      </c>
      <c r="M1203" s="237" t="s">
        <v>155</v>
      </c>
      <c r="N1203" s="69"/>
      <c r="O1203" s="70"/>
      <c r="P1203" s="239"/>
      <c r="Q1203" s="71"/>
      <c r="R1203" s="68" t="s">
        <v>146</v>
      </c>
      <c r="S1203" s="141">
        <f>ROUNDDOWN(S1214,0)</f>
        <v>40</v>
      </c>
      <c r="T1203" s="72" t="s">
        <v>147</v>
      </c>
      <c r="V1203" s="288" t="s">
        <v>156</v>
      </c>
      <c r="W1203" s="289"/>
      <c r="X1203" s="290"/>
    </row>
    <row r="1204" spans="2:24" ht="18.75">
      <c r="B1204" s="159"/>
      <c r="C1204" s="14"/>
      <c r="D1204" s="14"/>
      <c r="E1204" s="15"/>
      <c r="F1204" s="16"/>
      <c r="G1204" s="14"/>
      <c r="L1204" s="11"/>
      <c r="M1204" s="14"/>
      <c r="N1204" s="14"/>
      <c r="O1204" s="15"/>
      <c r="P1204" s="16"/>
      <c r="Q1204" s="14"/>
      <c r="X1204" s="160"/>
    </row>
    <row r="1205" spans="2:24" ht="18.75">
      <c r="B1205" s="161" t="s">
        <v>157</v>
      </c>
      <c r="C1205" s="14"/>
      <c r="D1205" s="14"/>
      <c r="E1205" s="15"/>
      <c r="F1205" s="16"/>
      <c r="G1205" s="14"/>
      <c r="H1205" s="17" t="s">
        <v>158</v>
      </c>
      <c r="L1205" s="17" t="s">
        <v>283</v>
      </c>
      <c r="M1205" s="14"/>
      <c r="N1205" s="14"/>
      <c r="O1205" s="15"/>
      <c r="P1205" s="16"/>
      <c r="Q1205" s="14"/>
      <c r="R1205" s="17" t="s">
        <v>158</v>
      </c>
      <c r="V1205" s="17" t="s">
        <v>156</v>
      </c>
      <c r="X1205" s="160"/>
    </row>
    <row r="1206" spans="2:24" ht="23.25">
      <c r="B1206" s="162" t="s">
        <v>330</v>
      </c>
      <c r="C1206" s="146"/>
      <c r="D1206" s="144" t="s">
        <v>160</v>
      </c>
      <c r="E1206" s="147" t="s">
        <v>267</v>
      </c>
      <c r="F1206" s="144" t="s">
        <v>162</v>
      </c>
      <c r="G1206" s="18"/>
      <c r="H1206" s="145" t="s">
        <v>328</v>
      </c>
      <c r="I1206" s="144" t="s">
        <v>163</v>
      </c>
      <c r="J1206" s="148" t="s">
        <v>164</v>
      </c>
      <c r="L1206" s="143" t="s">
        <v>331</v>
      </c>
      <c r="M1206" s="146"/>
      <c r="N1206" s="144" t="s">
        <v>160</v>
      </c>
      <c r="O1206" s="147" t="s">
        <v>161</v>
      </c>
      <c r="P1206" s="144" t="s">
        <v>162</v>
      </c>
      <c r="Q1206" s="18"/>
      <c r="R1206" s="145" t="s">
        <v>329</v>
      </c>
      <c r="S1206" s="144" t="s">
        <v>163</v>
      </c>
      <c r="T1206" s="148" t="s">
        <v>164</v>
      </c>
      <c r="V1206" s="143" t="s">
        <v>83</v>
      </c>
      <c r="W1206" s="148" t="s">
        <v>166</v>
      </c>
      <c r="X1206" s="163" t="s">
        <v>164</v>
      </c>
    </row>
    <row r="1207" spans="2:24">
      <c r="B1207" s="164" t="s">
        <v>167</v>
      </c>
      <c r="C1207" s="178">
        <v>43864</v>
      </c>
      <c r="D1207" s="157">
        <f t="shared" ref="D1207:D1231" si="234">(C1207+(365*2))-$C$3</f>
        <v>397</v>
      </c>
      <c r="E1207" s="152">
        <v>8</v>
      </c>
      <c r="F1207" s="108">
        <f t="shared" ref="F1207:F1231" si="235">MIN($C$5/365, (D1207/365))</f>
        <v>1.0876712328767124</v>
      </c>
      <c r="H1207" s="144" t="s">
        <v>168</v>
      </c>
      <c r="I1207" s="147">
        <f>Parameter!$C$18*(Parameter!$C$17/Parameter!$C$4-1)</f>
        <v>1.9310126823253633</v>
      </c>
      <c r="J1207" s="144" t="s">
        <v>169</v>
      </c>
      <c r="L1207" s="268" t="s">
        <v>290</v>
      </c>
      <c r="M1207" s="178">
        <v>43893</v>
      </c>
      <c r="N1207" s="269">
        <f>(M1207+(365*2))-$C$3</f>
        <v>426</v>
      </c>
      <c r="O1207" s="270">
        <v>10</v>
      </c>
      <c r="P1207" s="108">
        <f>MIN($C$5/365, (N1207/365))</f>
        <v>1.167123287671233</v>
      </c>
      <c r="Q1207" s="11"/>
      <c r="R1207" s="144" t="s">
        <v>168</v>
      </c>
      <c r="S1207" s="147">
        <f>Parameter!$C$18*(Parameter!$C$17/Parameter!$C$4-1)</f>
        <v>1.9310126823253633</v>
      </c>
      <c r="T1207" s="144" t="s">
        <v>169</v>
      </c>
      <c r="V1207" s="151" t="s">
        <v>170</v>
      </c>
      <c r="W1207" s="152">
        <v>44394</v>
      </c>
      <c r="X1207" s="165" t="s">
        <v>171</v>
      </c>
    </row>
    <row r="1208" spans="2:24">
      <c r="B1208" s="164" t="s">
        <v>167</v>
      </c>
      <c r="C1208" s="178">
        <v>43867</v>
      </c>
      <c r="D1208" s="157">
        <f t="shared" si="234"/>
        <v>400</v>
      </c>
      <c r="E1208" s="152">
        <v>268</v>
      </c>
      <c r="F1208" s="108">
        <f t="shared" si="235"/>
        <v>1.095890410958904</v>
      </c>
      <c r="H1208" s="142">
        <f t="shared" ref="H1208:H1219" si="236">C1207</f>
        <v>43864</v>
      </c>
      <c r="I1208" s="149">
        <f>MAX(0,$I$14*E1207*Parameter!$C$6*Parameter!$C$5*Parameter!$C$7*Parameter!$C$8*Parameter!$C$9*Parameter!$C$19*F1207)</f>
        <v>5.2535239865144749</v>
      </c>
      <c r="J1208" s="150" t="s">
        <v>187</v>
      </c>
      <c r="L1208" s="268" t="s">
        <v>167</v>
      </c>
      <c r="M1208" s="178">
        <v>43895</v>
      </c>
      <c r="N1208" s="269">
        <f t="shared" ref="N1208:N1212" si="237">(M1208+(365*2))-$C$3</f>
        <v>428</v>
      </c>
      <c r="O1208" s="270">
        <v>15</v>
      </c>
      <c r="P1208" s="108">
        <f t="shared" ref="P1208:P1212" si="238">MIN($C$5/365, (N1208/365))</f>
        <v>1.1726027397260275</v>
      </c>
      <c r="Q1208" s="11"/>
      <c r="R1208" s="142">
        <f>M1207</f>
        <v>43893</v>
      </c>
      <c r="S1208" s="149">
        <f>MAX(0,$S$14*O1207*Parameter!$C$6*Parameter!$C$5*Parameter!$C$7*Parameter!$C$8*Parameter!$C$9*Parameter!$C$19*P1207)</f>
        <v>7.0466033320376784</v>
      </c>
      <c r="T1208" s="150" t="s">
        <v>169</v>
      </c>
      <c r="V1208" s="151" t="s">
        <v>172</v>
      </c>
      <c r="W1208" s="152">
        <f>(W1207/365)*$C$5</f>
        <v>62759.736986301366</v>
      </c>
      <c r="X1208" s="165" t="s">
        <v>173</v>
      </c>
    </row>
    <row r="1209" spans="2:24">
      <c r="B1209" s="164" t="s">
        <v>167</v>
      </c>
      <c r="C1209" s="178">
        <v>43868</v>
      </c>
      <c r="D1209" s="157">
        <f t="shared" si="234"/>
        <v>401</v>
      </c>
      <c r="E1209" s="152">
        <v>387</v>
      </c>
      <c r="F1209" s="108">
        <f t="shared" si="235"/>
        <v>1.0986301369863014</v>
      </c>
      <c r="H1209" s="142">
        <f t="shared" si="236"/>
        <v>43867</v>
      </c>
      <c r="I1209" s="149">
        <f>MAX(0,$I$14*E1208*Parameter!$C$6*Parameter!$C$5*Parameter!$C$7*Parameter!$C$8*Parameter!$C$9*Parameter!$C$19*F1208)</f>
        <v>177.32297586723917</v>
      </c>
      <c r="J1209" s="150" t="s">
        <v>187</v>
      </c>
      <c r="L1209" s="268" t="s">
        <v>167</v>
      </c>
      <c r="M1209" s="178">
        <v>43908</v>
      </c>
      <c r="N1209" s="269">
        <f t="shared" si="237"/>
        <v>441</v>
      </c>
      <c r="O1209" s="270">
        <v>17</v>
      </c>
      <c r="P1209" s="108">
        <f t="shared" si="238"/>
        <v>1.2082191780821918</v>
      </c>
      <c r="Q1209" s="11"/>
      <c r="R1209" s="142">
        <f>M1208</f>
        <v>43895</v>
      </c>
      <c r="S1209" s="149">
        <f>MAX(0,$S$14*O1208*Parameter!$C$6*Parameter!$C$5*Parameter!$C$7*Parameter!$C$8*Parameter!$C$9*Parameter!$C$19*P1208)</f>
        <v>10.619528965183543</v>
      </c>
      <c r="T1209" s="150" t="s">
        <v>169</v>
      </c>
      <c r="V1209" s="151" t="s">
        <v>174</v>
      </c>
      <c r="W1209" s="154">
        <f>D1201</f>
        <v>12320</v>
      </c>
      <c r="X1209" s="165" t="s">
        <v>173</v>
      </c>
    </row>
    <row r="1210" spans="2:24">
      <c r="B1210" s="164" t="s">
        <v>167</v>
      </c>
      <c r="C1210" s="178">
        <v>43869</v>
      </c>
      <c r="D1210" s="157">
        <f t="shared" si="234"/>
        <v>402</v>
      </c>
      <c r="E1210" s="152">
        <v>518</v>
      </c>
      <c r="F1210" s="108">
        <f t="shared" si="235"/>
        <v>1.1013698630136985</v>
      </c>
      <c r="H1210" s="142">
        <f t="shared" si="236"/>
        <v>43868</v>
      </c>
      <c r="I1210" s="149">
        <f>MAX(0,$I$14*E1209*Parameter!$C$6*Parameter!$C$5*Parameter!$C$7*Parameter!$C$8*Parameter!$C$9*Parameter!$C$19*F1209)</f>
        <v>256.6998195513923</v>
      </c>
      <c r="J1210" s="150" t="s">
        <v>187</v>
      </c>
      <c r="L1210" s="268" t="s">
        <v>290</v>
      </c>
      <c r="M1210" s="278">
        <v>43930</v>
      </c>
      <c r="N1210" s="269">
        <f t="shared" si="237"/>
        <v>463</v>
      </c>
      <c r="O1210" s="270">
        <v>2</v>
      </c>
      <c r="P1210" s="108">
        <f t="shared" si="238"/>
        <v>1.2684931506849315</v>
      </c>
      <c r="R1210" s="142">
        <f t="shared" ref="R1210:R1211" si="239">M1209</f>
        <v>43908</v>
      </c>
      <c r="S1210" s="149">
        <f>MAX(0,$S$14*O1209*Parameter!$C$6*Parameter!$C$5*Parameter!$C$7*Parameter!$C$8*Parameter!$C$9*Parameter!$C$19*P1209)</f>
        <v>12.401029385043769</v>
      </c>
      <c r="T1210" s="150" t="s">
        <v>169</v>
      </c>
      <c r="V1210" s="155" t="s">
        <v>175</v>
      </c>
      <c r="W1210" s="156">
        <f>(W1208-W1209)/W1208</f>
        <v>0.80369579938346303</v>
      </c>
      <c r="X1210" s="166" t="str">
        <f>IF(W1210&lt;100%,"Less than expected","More than expected")</f>
        <v>Less than expected</v>
      </c>
    </row>
    <row r="1211" spans="2:24">
      <c r="B1211" s="164" t="s">
        <v>167</v>
      </c>
      <c r="C1211" s="178">
        <v>43870</v>
      </c>
      <c r="D1211" s="157">
        <f t="shared" si="234"/>
        <v>403</v>
      </c>
      <c r="E1211" s="152">
        <v>383</v>
      </c>
      <c r="F1211" s="108">
        <f t="shared" si="235"/>
        <v>1.1041095890410959</v>
      </c>
      <c r="H1211" s="142">
        <f t="shared" si="236"/>
        <v>43869</v>
      </c>
      <c r="I1211" s="149">
        <f>MAX(0,$I$14*E1210*Parameter!$C$6*Parameter!$C$5*Parameter!$C$7*Parameter!$C$8*Parameter!$C$9*Parameter!$C$19*F1210)</f>
        <v>344.44988062211223</v>
      </c>
      <c r="J1211" s="150" t="s">
        <v>187</v>
      </c>
      <c r="L1211" s="268" t="s">
        <v>167</v>
      </c>
      <c r="M1211" s="278">
        <v>43935</v>
      </c>
      <c r="N1211" s="269">
        <f t="shared" si="237"/>
        <v>468</v>
      </c>
      <c r="O1211" s="270">
        <v>3</v>
      </c>
      <c r="P1211" s="108">
        <f t="shared" si="238"/>
        <v>1.2821917808219179</v>
      </c>
      <c r="R1211" s="142">
        <f t="shared" si="239"/>
        <v>43930</v>
      </c>
      <c r="S1211" s="149">
        <f>MAX(0,$S$14*O1210*Parameter!$C$6*Parameter!$C$5*Parameter!$C$7*Parameter!$C$8*Parameter!$C$9*Parameter!$C$19*P1210)</f>
        <v>1.5317264519875327</v>
      </c>
      <c r="T1211" s="150" t="s">
        <v>169</v>
      </c>
      <c r="V1211" s="153"/>
      <c r="W1211" s="107"/>
      <c r="X1211" s="167"/>
    </row>
    <row r="1212" spans="2:24">
      <c r="B1212" s="164" t="s">
        <v>167</v>
      </c>
      <c r="C1212" s="178">
        <v>43871</v>
      </c>
      <c r="D1212" s="157">
        <f t="shared" si="234"/>
        <v>404</v>
      </c>
      <c r="E1212" s="152">
        <v>340</v>
      </c>
      <c r="F1212" s="108">
        <f t="shared" si="235"/>
        <v>1.106849315068493</v>
      </c>
      <c r="H1212" s="142">
        <f t="shared" si="236"/>
        <v>43870</v>
      </c>
      <c r="I1212" s="149">
        <f>MAX(0,$I$14*E1211*Parameter!$C$6*Parameter!$C$5*Parameter!$C$7*Parameter!$C$8*Parameter!$C$9*Parameter!$C$19*F1211)</f>
        <v>255.31365673631066</v>
      </c>
      <c r="J1212" s="150" t="s">
        <v>187</v>
      </c>
      <c r="L1212" s="268" t="s">
        <v>167</v>
      </c>
      <c r="M1212" s="278">
        <v>44078</v>
      </c>
      <c r="N1212" s="269">
        <f t="shared" si="237"/>
        <v>611</v>
      </c>
      <c r="O1212" s="270">
        <v>8</v>
      </c>
      <c r="P1212" s="108">
        <f t="shared" si="238"/>
        <v>1.4136986301369863</v>
      </c>
      <c r="R1212" s="142">
        <f>M1211</f>
        <v>43935</v>
      </c>
      <c r="S1212" s="149">
        <f>MAX(0,$S$14*O1211*Parameter!$C$6*Parameter!$C$5*Parameter!$C$7*Parameter!$C$8*Parameter!$C$9*Parameter!$C$19*P1211)</f>
        <v>2.3224016615448124</v>
      </c>
      <c r="T1212" s="150" t="s">
        <v>169</v>
      </c>
      <c r="V1212" s="153"/>
      <c r="W1212" s="107"/>
      <c r="X1212" s="167"/>
    </row>
    <row r="1213" spans="2:24">
      <c r="B1213" s="164" t="s">
        <v>167</v>
      </c>
      <c r="C1213" s="178">
        <v>43872</v>
      </c>
      <c r="D1213" s="157">
        <f t="shared" si="234"/>
        <v>405</v>
      </c>
      <c r="E1213" s="152">
        <v>1076</v>
      </c>
      <c r="F1213" s="108">
        <f t="shared" si="235"/>
        <v>1.1095890410958904</v>
      </c>
      <c r="H1213" s="142">
        <f t="shared" si="236"/>
        <v>43871</v>
      </c>
      <c r="I1213" s="149">
        <f>MAX(0,$I$14*E1212*Parameter!$C$6*Parameter!$C$5*Parameter!$C$7*Parameter!$C$8*Parameter!$C$9*Parameter!$C$19*F1212)</f>
        <v>227.2116041522759</v>
      </c>
      <c r="J1213" s="150" t="s">
        <v>187</v>
      </c>
      <c r="L1213" s="285" t="s">
        <v>176</v>
      </c>
      <c r="M1213" s="285"/>
      <c r="N1213" s="285"/>
      <c r="O1213" s="286">
        <f>SUM(O1207:O1212)</f>
        <v>55</v>
      </c>
      <c r="P1213" s="287"/>
      <c r="R1213" s="142">
        <f>M1219</f>
        <v>0</v>
      </c>
      <c r="S1213" s="149">
        <f>MAX(0,$S$14*O1212*Parameter!$C$6*Parameter!$C$5*Parameter!$C$7*Parameter!$C$8*Parameter!$C$9*Parameter!$C$19*P1212)</f>
        <v>6.8282578766787632</v>
      </c>
      <c r="T1213" s="150" t="s">
        <v>169</v>
      </c>
      <c r="V1213" s="153"/>
      <c r="W1213" s="107"/>
      <c r="X1213" s="167"/>
    </row>
    <row r="1214" spans="2:24">
      <c r="B1214" s="164" t="s">
        <v>167</v>
      </c>
      <c r="C1214" s="178">
        <v>43873</v>
      </c>
      <c r="D1214" s="157">
        <f t="shared" si="234"/>
        <v>406</v>
      </c>
      <c r="E1214" s="152">
        <v>458</v>
      </c>
      <c r="F1214" s="108">
        <f t="shared" si="235"/>
        <v>1.1123287671232878</v>
      </c>
      <c r="H1214" s="142">
        <f t="shared" si="236"/>
        <v>43872</v>
      </c>
      <c r="I1214" s="149">
        <f>MAX(0,$I$14*E1213*Parameter!$C$6*Parameter!$C$5*Parameter!$C$7*Parameter!$C$8*Parameter!$C$9*Parameter!$C$19*F1213)</f>
        <v>720.83774648717815</v>
      </c>
      <c r="J1214" s="150" t="s">
        <v>187</v>
      </c>
      <c r="L1214" s="285"/>
      <c r="M1214" s="285"/>
      <c r="N1214" s="285"/>
      <c r="O1214" s="286"/>
      <c r="P1214" s="287"/>
      <c r="R1214" s="144" t="s">
        <v>177</v>
      </c>
      <c r="S1214" s="238">
        <f>SUM(S1208:S1213)</f>
        <v>40.749547672476091</v>
      </c>
      <c r="T1214" s="150" t="s">
        <v>169</v>
      </c>
      <c r="V1214" s="153"/>
      <c r="W1214" s="107"/>
      <c r="X1214" s="167"/>
    </row>
    <row r="1215" spans="2:24">
      <c r="B1215" s="164" t="s">
        <v>167</v>
      </c>
      <c r="C1215" s="178">
        <v>43874</v>
      </c>
      <c r="D1215" s="157">
        <f t="shared" si="234"/>
        <v>407</v>
      </c>
      <c r="E1215" s="152">
        <v>561</v>
      </c>
      <c r="F1215" s="108">
        <f t="shared" si="235"/>
        <v>1.1150684931506849</v>
      </c>
      <c r="H1215" s="142">
        <f t="shared" si="236"/>
        <v>43873</v>
      </c>
      <c r="I1215" s="149">
        <f>MAX(0,$I$14*E1214*Parameter!$C$6*Parameter!$C$5*Parameter!$C$7*Parameter!$C$8*Parameter!$C$9*Parameter!$C$19*F1214)</f>
        <v>307.58258131120704</v>
      </c>
      <c r="J1215" s="150" t="s">
        <v>187</v>
      </c>
      <c r="L1215" s="271"/>
      <c r="M1215" s="280"/>
      <c r="N1215" s="272"/>
      <c r="O1215" s="273"/>
      <c r="P1215" s="245"/>
      <c r="R1215" s="246"/>
      <c r="S1215" s="247"/>
      <c r="T1215" s="235"/>
      <c r="V1215" s="153"/>
      <c r="W1215" s="107"/>
      <c r="X1215" s="167"/>
    </row>
    <row r="1216" spans="2:24">
      <c r="B1216" s="164" t="s">
        <v>167</v>
      </c>
      <c r="C1216" s="178">
        <v>43875</v>
      </c>
      <c r="D1216" s="157">
        <f t="shared" si="234"/>
        <v>408</v>
      </c>
      <c r="E1216" s="152">
        <v>214</v>
      </c>
      <c r="F1216" s="108">
        <f t="shared" si="235"/>
        <v>1.1178082191780823</v>
      </c>
      <c r="H1216" s="142">
        <f t="shared" si="236"/>
        <v>43874</v>
      </c>
      <c r="I1216" s="149">
        <f>MAX(0,$I$14*E1215*Parameter!$C$6*Parameter!$C$5*Parameter!$C$7*Parameter!$C$8*Parameter!$C$9*Parameter!$C$19*F1215)</f>
        <v>377.68305140708134</v>
      </c>
      <c r="J1216" s="150" t="s">
        <v>187</v>
      </c>
      <c r="L1216" s="271"/>
      <c r="M1216" s="280"/>
      <c r="N1216" s="272"/>
      <c r="O1216" s="273"/>
      <c r="P1216" s="245"/>
      <c r="R1216" s="246"/>
      <c r="S1216" s="247"/>
      <c r="T1216" s="235"/>
      <c r="V1216" s="153"/>
      <c r="W1216" s="107"/>
      <c r="X1216" s="167"/>
    </row>
    <row r="1217" spans="2:24">
      <c r="B1217" s="164" t="s">
        <v>167</v>
      </c>
      <c r="C1217" s="178">
        <v>43876</v>
      </c>
      <c r="D1217" s="157">
        <f t="shared" si="234"/>
        <v>409</v>
      </c>
      <c r="E1217" s="152">
        <v>275</v>
      </c>
      <c r="F1217" s="108">
        <f t="shared" si="235"/>
        <v>1.1205479452054794</v>
      </c>
      <c r="H1217" s="142">
        <f t="shared" si="236"/>
        <v>43875</v>
      </c>
      <c r="I1217" s="149">
        <f>MAX(0,$I$14*E1216*Parameter!$C$6*Parameter!$C$5*Parameter!$C$7*Parameter!$C$8*Parameter!$C$9*Parameter!$C$19*F1216)</f>
        <v>144.42559392649619</v>
      </c>
      <c r="J1217" s="150" t="s">
        <v>187</v>
      </c>
      <c r="L1217" s="271"/>
      <c r="M1217" s="280"/>
      <c r="N1217" s="272"/>
      <c r="O1217" s="273"/>
      <c r="P1217" s="245"/>
      <c r="R1217" s="246"/>
      <c r="S1217" s="247"/>
      <c r="T1217" s="235"/>
      <c r="V1217" s="153"/>
      <c r="W1217" s="107"/>
      <c r="X1217" s="167"/>
    </row>
    <row r="1218" spans="2:24">
      <c r="B1218" s="164" t="s">
        <v>167</v>
      </c>
      <c r="C1218" s="178">
        <v>43877</v>
      </c>
      <c r="D1218" s="157">
        <f t="shared" si="234"/>
        <v>410</v>
      </c>
      <c r="E1218" s="152">
        <v>1382</v>
      </c>
      <c r="F1218" s="108">
        <f t="shared" si="235"/>
        <v>1.1232876712328768</v>
      </c>
      <c r="H1218" s="142">
        <f t="shared" si="236"/>
        <v>43876</v>
      </c>
      <c r="I1218" s="149">
        <f>MAX(0,$I$14*E1217*Parameter!$C$6*Parameter!$C$5*Parameter!$C$7*Parameter!$C$8*Parameter!$C$9*Parameter!$C$19*F1217)</f>
        <v>186.04852342040792</v>
      </c>
      <c r="J1218" s="150" t="s">
        <v>187</v>
      </c>
      <c r="L1218" s="271"/>
      <c r="M1218" s="280"/>
      <c r="N1218" s="272"/>
      <c r="O1218" s="273"/>
      <c r="P1218" s="245"/>
      <c r="R1218" s="246"/>
      <c r="S1218" s="247"/>
      <c r="T1218" s="235"/>
      <c r="V1218" s="153"/>
      <c r="W1218" s="107"/>
      <c r="X1218" s="167"/>
    </row>
    <row r="1219" spans="2:24">
      <c r="B1219" s="164" t="s">
        <v>167</v>
      </c>
      <c r="C1219" s="178">
        <v>43878</v>
      </c>
      <c r="D1219" s="157">
        <f t="shared" si="234"/>
        <v>411</v>
      </c>
      <c r="E1219" s="152">
        <v>632</v>
      </c>
      <c r="F1219" s="108">
        <f t="shared" si="235"/>
        <v>1.1260273972602739</v>
      </c>
      <c r="H1219" s="142">
        <f t="shared" si="236"/>
        <v>43877</v>
      </c>
      <c r="I1219" s="149">
        <f>MAX(0,$I$14*E1218*Parameter!$C$6*Parameter!$C$5*Parameter!$C$7*Parameter!$C$8*Parameter!$C$9*Parameter!$C$19*F1218)</f>
        <v>937.26440845051411</v>
      </c>
      <c r="J1219" s="150" t="s">
        <v>187</v>
      </c>
      <c r="L1219" s="271"/>
      <c r="M1219" s="280"/>
      <c r="N1219" s="272"/>
      <c r="O1219" s="273"/>
      <c r="P1219" s="245"/>
      <c r="R1219" s="246"/>
      <c r="S1219" s="247"/>
      <c r="T1219" s="235"/>
      <c r="V1219" s="153"/>
      <c r="W1219" s="107"/>
      <c r="X1219" s="167"/>
    </row>
    <row r="1220" spans="2:24">
      <c r="B1220" s="164" t="s">
        <v>167</v>
      </c>
      <c r="C1220" s="178">
        <v>43879</v>
      </c>
      <c r="D1220" s="157">
        <f t="shared" si="234"/>
        <v>412</v>
      </c>
      <c r="E1220" s="152">
        <v>314</v>
      </c>
      <c r="F1220" s="108">
        <f t="shared" si="235"/>
        <v>1.1287671232876713</v>
      </c>
      <c r="H1220" s="142">
        <f t="shared" ref="H1220:H1231" si="240">C1219</f>
        <v>43878</v>
      </c>
      <c r="I1220" s="149">
        <f>MAX(0,$I$14*E1219*Parameter!$C$6*Parameter!$C$5*Parameter!$C$7*Parameter!$C$8*Parameter!$C$9*Parameter!$C$19*F1219)</f>
        <v>429.66415697264102</v>
      </c>
      <c r="J1220" s="150" t="s">
        <v>187</v>
      </c>
      <c r="V1220" s="153"/>
      <c r="W1220" s="107"/>
      <c r="X1220" s="167"/>
    </row>
    <row r="1221" spans="2:24">
      <c r="B1221" s="164" t="s">
        <v>167</v>
      </c>
      <c r="C1221" s="178">
        <v>43880</v>
      </c>
      <c r="D1221" s="157">
        <f t="shared" si="234"/>
        <v>413</v>
      </c>
      <c r="E1221" s="152">
        <v>330</v>
      </c>
      <c r="F1221" s="108">
        <f t="shared" si="235"/>
        <v>1.1315068493150684</v>
      </c>
      <c r="H1221" s="142">
        <f t="shared" si="240"/>
        <v>43879</v>
      </c>
      <c r="I1221" s="149">
        <f>MAX(0,$I$14*E1220*Parameter!$C$6*Parameter!$C$5*Parameter!$C$7*Parameter!$C$8*Parameter!$C$9*Parameter!$C$19*F1220)</f>
        <v>213.9917793096362</v>
      </c>
      <c r="J1221" s="150" t="s">
        <v>187</v>
      </c>
      <c r="V1221" s="153"/>
      <c r="W1221" s="107"/>
      <c r="X1221" s="167"/>
    </row>
    <row r="1222" spans="2:24">
      <c r="B1222" s="164" t="s">
        <v>167</v>
      </c>
      <c r="C1222" s="178">
        <v>43881</v>
      </c>
      <c r="D1222" s="157">
        <f t="shared" si="234"/>
        <v>414</v>
      </c>
      <c r="E1222" s="152">
        <v>593</v>
      </c>
      <c r="F1222" s="108">
        <f t="shared" si="235"/>
        <v>1.1342465753424658</v>
      </c>
      <c r="H1222" s="142">
        <f t="shared" si="240"/>
        <v>43880</v>
      </c>
      <c r="I1222" s="149">
        <f>MAX(0,$I$14*E1221*Parameter!$C$6*Parameter!$C$5*Parameter!$C$7*Parameter!$C$8*Parameter!$C$9*Parameter!$C$19*F1221)</f>
        <v>225.44168265807866</v>
      </c>
      <c r="J1222" s="150" t="s">
        <v>187</v>
      </c>
      <c r="V1222" s="153"/>
      <c r="W1222" s="107"/>
      <c r="X1222" s="167"/>
    </row>
    <row r="1223" spans="2:24">
      <c r="B1223" s="164" t="s">
        <v>167</v>
      </c>
      <c r="C1223" s="178">
        <v>43882</v>
      </c>
      <c r="D1223" s="157">
        <f t="shared" si="234"/>
        <v>415</v>
      </c>
      <c r="E1223" s="152">
        <v>671</v>
      </c>
      <c r="F1223" s="108">
        <f t="shared" si="235"/>
        <v>1.1369863013698631</v>
      </c>
      <c r="H1223" s="142">
        <f t="shared" si="240"/>
        <v>43881</v>
      </c>
      <c r="I1223" s="149">
        <f>MAX(0,$I$14*E1222*Parameter!$C$6*Parameter!$C$5*Parameter!$C$7*Parameter!$C$8*Parameter!$C$9*Parameter!$C$19*F1222)</f>
        <v>406.09277258730373</v>
      </c>
      <c r="J1223" s="150" t="s">
        <v>187</v>
      </c>
      <c r="V1223" s="153"/>
      <c r="W1223" s="107"/>
      <c r="X1223" s="167"/>
    </row>
    <row r="1224" spans="2:24">
      <c r="B1224" s="164" t="s">
        <v>167</v>
      </c>
      <c r="C1224" s="178">
        <v>43883</v>
      </c>
      <c r="D1224" s="157">
        <f t="shared" si="234"/>
        <v>416</v>
      </c>
      <c r="E1224" s="152">
        <v>508</v>
      </c>
      <c r="F1224" s="108">
        <f t="shared" si="235"/>
        <v>1.1397260273972603</v>
      </c>
      <c r="H1224" s="142">
        <f t="shared" si="240"/>
        <v>43882</v>
      </c>
      <c r="I1224" s="149">
        <f>MAX(0,$I$14*E1223*Parameter!$C$6*Parameter!$C$5*Parameter!$C$7*Parameter!$C$8*Parameter!$C$9*Parameter!$C$19*F1223)</f>
        <v>460.61793353424224</v>
      </c>
      <c r="J1224" s="150" t="s">
        <v>187</v>
      </c>
      <c r="V1224" s="153"/>
      <c r="W1224" s="107"/>
      <c r="X1224" s="167"/>
    </row>
    <row r="1225" spans="2:24">
      <c r="B1225" s="164" t="s">
        <v>167</v>
      </c>
      <c r="C1225" s="178">
        <v>43884</v>
      </c>
      <c r="D1225" s="157">
        <f t="shared" si="234"/>
        <v>417</v>
      </c>
      <c r="E1225" s="152">
        <v>1476</v>
      </c>
      <c r="F1225" s="108">
        <f t="shared" si="235"/>
        <v>1.1424657534246576</v>
      </c>
      <c r="H1225" s="142">
        <f t="shared" si="240"/>
        <v>43883</v>
      </c>
      <c r="I1225" s="149">
        <f>MAX(0,$I$14*E1224*Parameter!$C$6*Parameter!$C$5*Parameter!$C$7*Parameter!$C$8*Parameter!$C$9*Parameter!$C$19*F1224)</f>
        <v>349.56445750067093</v>
      </c>
      <c r="J1225" s="150" t="s">
        <v>187</v>
      </c>
      <c r="V1225" s="153"/>
      <c r="W1225" s="107"/>
      <c r="X1225" s="167"/>
    </row>
    <row r="1226" spans="2:24">
      <c r="B1226" s="164" t="s">
        <v>167</v>
      </c>
      <c r="C1226" s="178">
        <v>43885</v>
      </c>
      <c r="D1226" s="157">
        <f t="shared" si="234"/>
        <v>418</v>
      </c>
      <c r="E1226" s="152">
        <v>2707</v>
      </c>
      <c r="F1226" s="108">
        <f t="shared" si="235"/>
        <v>1.1452054794520548</v>
      </c>
      <c r="H1226" s="142">
        <f t="shared" si="240"/>
        <v>43884</v>
      </c>
      <c r="I1226" s="149">
        <f>MAX(0,$I$14*E1225*Parameter!$C$6*Parameter!$C$5*Parameter!$C$7*Parameter!$C$8*Parameter!$C$9*Parameter!$C$19*F1225)</f>
        <v>1018.1051591649143</v>
      </c>
      <c r="J1226" s="150" t="s">
        <v>187</v>
      </c>
      <c r="V1226" s="153"/>
      <c r="W1226" s="107"/>
      <c r="X1226" s="167"/>
    </row>
    <row r="1227" spans="2:24">
      <c r="B1227" s="164" t="s">
        <v>167</v>
      </c>
      <c r="C1227" s="178">
        <v>43886</v>
      </c>
      <c r="D1227" s="157">
        <f t="shared" si="234"/>
        <v>419</v>
      </c>
      <c r="E1227" s="152">
        <v>1482</v>
      </c>
      <c r="F1227" s="108">
        <f t="shared" si="235"/>
        <v>1.1479452054794521</v>
      </c>
      <c r="H1227" s="142">
        <f t="shared" si="240"/>
        <v>43885</v>
      </c>
      <c r="I1227" s="149">
        <f>MAX(0,$I$14*E1226*Parameter!$C$6*Parameter!$C$5*Parameter!$C$7*Parameter!$C$8*Parameter!$C$9*Parameter!$C$19*F1226)</f>
        <v>1871.6936342458368</v>
      </c>
      <c r="J1227" s="150" t="s">
        <v>187</v>
      </c>
      <c r="V1227" s="153"/>
      <c r="W1227" s="107"/>
      <c r="X1227" s="167"/>
    </row>
    <row r="1228" spans="2:24">
      <c r="B1228" s="164" t="s">
        <v>167</v>
      </c>
      <c r="C1228" s="178">
        <v>43887</v>
      </c>
      <c r="D1228" s="157">
        <f t="shared" si="234"/>
        <v>420</v>
      </c>
      <c r="E1228" s="152">
        <v>2387</v>
      </c>
      <c r="F1228" s="108">
        <f t="shared" si="235"/>
        <v>1.1506849315068493</v>
      </c>
      <c r="H1228" s="142">
        <f t="shared" si="240"/>
        <v>43886</v>
      </c>
      <c r="I1228" s="149">
        <f>MAX(0,$I$14*E1227*Parameter!$C$6*Parameter!$C$5*Parameter!$C$7*Parameter!$C$8*Parameter!$C$9*Parameter!$C$19*F1227)</f>
        <v>1027.1466459754586</v>
      </c>
      <c r="J1228" s="150" t="s">
        <v>187</v>
      </c>
      <c r="V1228" s="153"/>
      <c r="W1228" s="107"/>
      <c r="X1228" s="167"/>
    </row>
    <row r="1229" spans="2:24">
      <c r="B1229" s="164" t="s">
        <v>167</v>
      </c>
      <c r="C1229" s="178">
        <v>43888</v>
      </c>
      <c r="D1229" s="157">
        <f t="shared" si="234"/>
        <v>421</v>
      </c>
      <c r="E1229" s="152">
        <v>719</v>
      </c>
      <c r="F1229" s="108">
        <f t="shared" si="235"/>
        <v>1.1534246575342466</v>
      </c>
      <c r="H1229" s="142">
        <f t="shared" si="240"/>
        <v>43887</v>
      </c>
      <c r="I1229" s="149">
        <f>MAX(0,$I$14*E1228*Parameter!$C$6*Parameter!$C$5*Parameter!$C$7*Parameter!$C$8*Parameter!$C$9*Parameter!$C$19*F1228)</f>
        <v>1658.3337334509515</v>
      </c>
      <c r="J1229" s="150" t="s">
        <v>187</v>
      </c>
      <c r="V1229" s="153"/>
      <c r="W1229" s="107"/>
      <c r="X1229" s="167"/>
    </row>
    <row r="1230" spans="2:24">
      <c r="B1230" s="164" t="s">
        <v>167</v>
      </c>
      <c r="C1230" s="178">
        <v>43889</v>
      </c>
      <c r="D1230" s="157">
        <f t="shared" si="234"/>
        <v>422</v>
      </c>
      <c r="E1230" s="152">
        <v>148</v>
      </c>
      <c r="F1230" s="108">
        <f t="shared" si="235"/>
        <v>1.1561643835616437</v>
      </c>
      <c r="H1230" s="142">
        <f t="shared" si="240"/>
        <v>43888</v>
      </c>
      <c r="I1230" s="149">
        <f>MAX(0,$I$14*E1229*Parameter!$C$6*Parameter!$C$5*Parameter!$C$7*Parameter!$C$8*Parameter!$C$9*Parameter!$C$19*F1229)</f>
        <v>500.70417417945379</v>
      </c>
      <c r="J1230" s="150" t="s">
        <v>187</v>
      </c>
      <c r="V1230" s="153"/>
      <c r="W1230" s="107"/>
      <c r="X1230" s="167"/>
    </row>
    <row r="1231" spans="2:24">
      <c r="B1231" s="164" t="s">
        <v>167</v>
      </c>
      <c r="C1231" s="178">
        <v>43890</v>
      </c>
      <c r="D1231" s="157">
        <f t="shared" si="234"/>
        <v>423</v>
      </c>
      <c r="E1231" s="152">
        <v>108</v>
      </c>
      <c r="F1231" s="108">
        <f t="shared" si="235"/>
        <v>1.1589041095890411</v>
      </c>
      <c r="H1231" s="142">
        <f t="shared" si="240"/>
        <v>43889</v>
      </c>
      <c r="I1231" s="149">
        <f>MAX(0,$I$14*E1230*Parameter!$C$6*Parameter!$C$5*Parameter!$C$7*Parameter!$C$8*Parameter!$C$9*Parameter!$C$19*F1230)</f>
        <v>103.31048302951766</v>
      </c>
      <c r="J1231" s="150" t="s">
        <v>187</v>
      </c>
      <c r="V1231" s="153"/>
      <c r="W1231" s="107"/>
      <c r="X1231" s="167"/>
    </row>
    <row r="1232" spans="2:24">
      <c r="B1232" s="301" t="s">
        <v>176</v>
      </c>
      <c r="C1232" s="294"/>
      <c r="D1232" s="295"/>
      <c r="E1232" s="299">
        <f>SUM(E1207:E1231)</f>
        <v>17945</v>
      </c>
      <c r="F1232" s="291"/>
      <c r="H1232" s="142">
        <f t="shared" ref="H1232" si="241">C1231</f>
        <v>43890</v>
      </c>
      <c r="I1232" s="149">
        <f>MAX(0,$I$14*E1231*Parameter!$C$6*Parameter!$C$5*Parameter!$C$7*Parameter!$C$8*Parameter!$C$9*Parameter!$C$19*F1231)</f>
        <v>75.567377141035053</v>
      </c>
      <c r="J1232" s="150" t="s">
        <v>187</v>
      </c>
      <c r="X1232" s="160"/>
    </row>
    <row r="1233" spans="2:24" ht="15.75" thickBot="1">
      <c r="B1233" s="302"/>
      <c r="C1233" s="303"/>
      <c r="D1233" s="304"/>
      <c r="E1233" s="305"/>
      <c r="F1233" s="306"/>
      <c r="G1233" s="168"/>
      <c r="H1233" s="169" t="s">
        <v>177</v>
      </c>
      <c r="I1233" s="170">
        <f>SUM(I1208:I1232)</f>
        <v>12280.327355668471</v>
      </c>
      <c r="J1233" s="171" t="s">
        <v>169</v>
      </c>
      <c r="K1233" s="172"/>
      <c r="L1233" s="172"/>
      <c r="M1233" s="172"/>
      <c r="N1233" s="172"/>
      <c r="O1233" s="172"/>
      <c r="P1233" s="172"/>
      <c r="Q1233" s="172"/>
      <c r="R1233" s="172"/>
      <c r="S1233" s="172"/>
      <c r="T1233" s="172"/>
      <c r="U1233" s="172"/>
      <c r="V1233" s="172"/>
      <c r="W1233" s="172"/>
      <c r="X1233" s="173"/>
    </row>
    <row r="1234" spans="2:24" ht="15.75" thickBot="1"/>
    <row r="1235" spans="2:24" ht="24" thickBot="1">
      <c r="B1235" s="174" t="s">
        <v>85</v>
      </c>
      <c r="C1235" s="158" t="s">
        <v>146</v>
      </c>
      <c r="D1235" s="175">
        <f>I1237+S1237</f>
        <v>12126</v>
      </c>
      <c r="E1235" s="176" t="s">
        <v>147</v>
      </c>
      <c r="F1235" s="158" t="str">
        <f>X1244</f>
        <v>Less than expected</v>
      </c>
      <c r="G1235" s="177"/>
      <c r="H1235" s="177"/>
      <c r="I1235" s="175">
        <f>E1265+O1243</f>
        <v>18000</v>
      </c>
      <c r="J1235" s="177" t="s">
        <v>148</v>
      </c>
      <c r="K1235" s="177"/>
      <c r="L1235" s="177"/>
      <c r="M1235" s="186">
        <v>0</v>
      </c>
      <c r="N1235" s="177" t="s">
        <v>149</v>
      </c>
      <c r="O1235" s="177"/>
      <c r="P1235" s="177"/>
      <c r="Q1235" s="177"/>
      <c r="R1235" s="177"/>
      <c r="S1235" s="175">
        <f>I1235-M1235</f>
        <v>18000</v>
      </c>
      <c r="T1235" s="177" t="s">
        <v>150</v>
      </c>
      <c r="U1235" s="177"/>
      <c r="V1235" s="177"/>
      <c r="W1235" s="242">
        <f>S1235*'MR Reference'!$C$79</f>
        <v>16560</v>
      </c>
      <c r="X1235" s="241" t="s">
        <v>151</v>
      </c>
    </row>
    <row r="1236" spans="2:24" ht="19.5" thickBot="1">
      <c r="B1236" s="159"/>
      <c r="C1236" s="14"/>
      <c r="D1236" s="14"/>
      <c r="E1236" s="15"/>
      <c r="F1236" s="16"/>
      <c r="G1236" s="14"/>
      <c r="X1236" s="160"/>
    </row>
    <row r="1237" spans="2:24" ht="24" thickBot="1">
      <c r="B1237" s="67" t="s">
        <v>332</v>
      </c>
      <c r="C1237" s="237" t="s">
        <v>153</v>
      </c>
      <c r="D1237" s="69"/>
      <c r="E1237" s="70"/>
      <c r="F1237" s="68"/>
      <c r="G1237" s="71"/>
      <c r="H1237" s="68" t="s">
        <v>146</v>
      </c>
      <c r="I1237" s="141">
        <f>ROUNDDOWN(I1266,0)</f>
        <v>12108</v>
      </c>
      <c r="J1237" s="72" t="s">
        <v>147</v>
      </c>
      <c r="L1237" s="67" t="s">
        <v>333</v>
      </c>
      <c r="M1237" s="237" t="s">
        <v>155</v>
      </c>
      <c r="N1237" s="69"/>
      <c r="O1237" s="70"/>
      <c r="P1237" s="239"/>
      <c r="Q1237" s="71"/>
      <c r="R1237" s="68" t="s">
        <v>146</v>
      </c>
      <c r="S1237" s="141">
        <f>ROUNDDOWN(S1244,0)</f>
        <v>18</v>
      </c>
      <c r="T1237" s="72" t="s">
        <v>147</v>
      </c>
      <c r="V1237" s="288" t="s">
        <v>156</v>
      </c>
      <c r="W1237" s="289"/>
      <c r="X1237" s="290"/>
    </row>
    <row r="1238" spans="2:24" ht="18.75">
      <c r="B1238" s="159"/>
      <c r="C1238" s="14"/>
      <c r="D1238" s="14"/>
      <c r="E1238" s="15"/>
      <c r="F1238" s="16"/>
      <c r="G1238" s="14"/>
      <c r="L1238" s="11"/>
      <c r="M1238" s="14"/>
      <c r="N1238" s="14"/>
      <c r="O1238" s="15"/>
      <c r="P1238" s="16"/>
      <c r="Q1238" s="14"/>
      <c r="X1238" s="160"/>
    </row>
    <row r="1239" spans="2:24" ht="18.75">
      <c r="B1239" s="161" t="s">
        <v>157</v>
      </c>
      <c r="C1239" s="14"/>
      <c r="D1239" s="14"/>
      <c r="E1239" s="15"/>
      <c r="F1239" s="16"/>
      <c r="G1239" s="14"/>
      <c r="H1239" s="17" t="s">
        <v>158</v>
      </c>
      <c r="L1239" s="17" t="s">
        <v>283</v>
      </c>
      <c r="M1239" s="14"/>
      <c r="N1239" s="14"/>
      <c r="O1239" s="15"/>
      <c r="P1239" s="16"/>
      <c r="Q1239" s="14"/>
      <c r="R1239" s="17" t="s">
        <v>158</v>
      </c>
      <c r="V1239" s="17" t="s">
        <v>156</v>
      </c>
      <c r="X1239" s="160"/>
    </row>
    <row r="1240" spans="2:24" ht="23.25">
      <c r="B1240" s="162" t="s">
        <v>334</v>
      </c>
      <c r="C1240" s="146"/>
      <c r="D1240" s="144" t="s">
        <v>160</v>
      </c>
      <c r="E1240" s="147" t="s">
        <v>267</v>
      </c>
      <c r="F1240" s="144" t="s">
        <v>162</v>
      </c>
      <c r="G1240" s="18"/>
      <c r="H1240" s="145" t="s">
        <v>332</v>
      </c>
      <c r="I1240" s="144" t="s">
        <v>163</v>
      </c>
      <c r="J1240" s="148" t="s">
        <v>164</v>
      </c>
      <c r="L1240" s="143" t="s">
        <v>335</v>
      </c>
      <c r="M1240" s="146"/>
      <c r="N1240" s="144" t="s">
        <v>160</v>
      </c>
      <c r="O1240" s="147" t="s">
        <v>161</v>
      </c>
      <c r="P1240" s="144" t="s">
        <v>162</v>
      </c>
      <c r="Q1240" s="18"/>
      <c r="R1240" s="145" t="s">
        <v>333</v>
      </c>
      <c r="S1240" s="144" t="s">
        <v>163</v>
      </c>
      <c r="T1240" s="148" t="s">
        <v>164</v>
      </c>
      <c r="V1240" s="143" t="s">
        <v>85</v>
      </c>
      <c r="W1240" s="148" t="s">
        <v>166</v>
      </c>
      <c r="X1240" s="163" t="s">
        <v>164</v>
      </c>
    </row>
    <row r="1241" spans="2:24">
      <c r="B1241" s="164" t="s">
        <v>167</v>
      </c>
      <c r="C1241" s="178">
        <v>43863</v>
      </c>
      <c r="D1241" s="157">
        <f t="shared" ref="D1241:D1264" si="242">(C1241+(365*2))-$C$3</f>
        <v>396</v>
      </c>
      <c r="E1241" s="152">
        <v>1232</v>
      </c>
      <c r="F1241" s="108">
        <f t="shared" ref="F1241:F1264" si="243">MIN($C$5/365, (D1241/365))</f>
        <v>1.0849315068493151</v>
      </c>
      <c r="H1241" s="144" t="s">
        <v>168</v>
      </c>
      <c r="I1241" s="147">
        <f>Parameter!$C$18*(Parameter!$C$17/Parameter!$C$4-1)</f>
        <v>1.9310126823253633</v>
      </c>
      <c r="J1241" s="144" t="s">
        <v>169</v>
      </c>
      <c r="L1241" s="268" t="s">
        <v>290</v>
      </c>
      <c r="M1241" s="178">
        <v>44078</v>
      </c>
      <c r="N1241" s="269">
        <f>(M1241+(365*2))-$C$3</f>
        <v>611</v>
      </c>
      <c r="O1241" s="270">
        <v>6</v>
      </c>
      <c r="P1241" s="108">
        <f>MIN($C$5/365, (N1241/365))</f>
        <v>1.4136986301369863</v>
      </c>
      <c r="Q1241" s="11"/>
      <c r="R1241" s="144" t="s">
        <v>168</v>
      </c>
      <c r="S1241" s="147">
        <f>Parameter!$C$18*(Parameter!$C$17/Parameter!$C$4-1)</f>
        <v>1.9310126823253633</v>
      </c>
      <c r="T1241" s="144" t="s">
        <v>169</v>
      </c>
      <c r="V1241" s="151" t="s">
        <v>170</v>
      </c>
      <c r="W1241" s="152">
        <v>44394</v>
      </c>
      <c r="X1241" s="165" t="s">
        <v>171</v>
      </c>
    </row>
    <row r="1242" spans="2:24">
      <c r="B1242" s="164" t="s">
        <v>167</v>
      </c>
      <c r="C1242" s="178">
        <v>43864</v>
      </c>
      <c r="D1242" s="157">
        <f t="shared" si="242"/>
        <v>397</v>
      </c>
      <c r="E1242" s="152">
        <v>1631</v>
      </c>
      <c r="F1242" s="108">
        <f t="shared" si="243"/>
        <v>1.0876712328767124</v>
      </c>
      <c r="H1242" s="142">
        <f t="shared" ref="H1242:H1262" si="244">C1241</f>
        <v>43863</v>
      </c>
      <c r="I1242" s="149">
        <f>MAX(0,$I$14*E1241*Parameter!$C$6*Parameter!$C$5*Parameter!$C$7*Parameter!$C$8*Parameter!$C$9*Parameter!$C$19*F1241)</f>
        <v>807.00480300654601</v>
      </c>
      <c r="J1242" s="150" t="s">
        <v>187</v>
      </c>
      <c r="L1242" s="268" t="s">
        <v>167</v>
      </c>
      <c r="M1242" s="178">
        <v>44079</v>
      </c>
      <c r="N1242" s="269">
        <f t="shared" ref="N1242" si="245">(M1242+(365*2))-$C$3</f>
        <v>612</v>
      </c>
      <c r="O1242" s="270">
        <v>16</v>
      </c>
      <c r="P1242" s="108">
        <f t="shared" ref="P1242" si="246">MIN($C$5/365, (N1242/365))</f>
        <v>1.4136986301369863</v>
      </c>
      <c r="Q1242" s="11"/>
      <c r="R1242" s="142">
        <f>M1241</f>
        <v>44078</v>
      </c>
      <c r="S1242" s="149">
        <f>MAX(0,$S$14*O1241*Parameter!$C$6*Parameter!$C$5*Parameter!$C$7*Parameter!$C$8*Parameter!$C$9*Parameter!$C$19*P1241)</f>
        <v>5.1211934075090726</v>
      </c>
      <c r="T1242" s="150" t="s">
        <v>169</v>
      </c>
      <c r="V1242" s="151" t="s">
        <v>172</v>
      </c>
      <c r="W1242" s="152">
        <f>(W1241/365)*$C$5</f>
        <v>62759.736986301366</v>
      </c>
      <c r="X1242" s="165" t="s">
        <v>173</v>
      </c>
    </row>
    <row r="1243" spans="2:24">
      <c r="B1243" s="164" t="s">
        <v>167</v>
      </c>
      <c r="C1243" s="178">
        <v>43865</v>
      </c>
      <c r="D1243" s="157">
        <f t="shared" si="242"/>
        <v>398</v>
      </c>
      <c r="E1243" s="152">
        <v>1199</v>
      </c>
      <c r="F1243" s="108">
        <f t="shared" si="243"/>
        <v>1.0904109589041096</v>
      </c>
      <c r="H1243" s="142">
        <f t="shared" si="244"/>
        <v>43864</v>
      </c>
      <c r="I1243" s="149">
        <f>MAX(0,$I$14*E1242*Parameter!$C$6*Parameter!$C$5*Parameter!$C$7*Parameter!$C$8*Parameter!$C$9*Parameter!$C$19*F1242)</f>
        <v>1071.0622027506383</v>
      </c>
      <c r="J1243" s="150" t="s">
        <v>187</v>
      </c>
      <c r="L1243" s="285" t="s">
        <v>176</v>
      </c>
      <c r="M1243" s="285"/>
      <c r="N1243" s="285"/>
      <c r="O1243" s="286">
        <f>SUM(O1241:O1242)</f>
        <v>22</v>
      </c>
      <c r="P1243" s="287"/>
      <c r="Q1243" s="11"/>
      <c r="R1243" s="142">
        <f>M1253</f>
        <v>0</v>
      </c>
      <c r="S1243" s="149">
        <f>MAX(0,$S$14*O1242*Parameter!$C$6*Parameter!$C$5*Parameter!$C$7*Parameter!$C$8*Parameter!$C$9*Parameter!$C$19*P1242)</f>
        <v>13.656515753357526</v>
      </c>
      <c r="T1243" s="150" t="s">
        <v>169</v>
      </c>
      <c r="V1243" s="151" t="s">
        <v>174</v>
      </c>
      <c r="W1243" s="154">
        <f>D1235</f>
        <v>12126</v>
      </c>
      <c r="X1243" s="165" t="s">
        <v>173</v>
      </c>
    </row>
    <row r="1244" spans="2:24">
      <c r="B1244" s="164" t="s">
        <v>167</v>
      </c>
      <c r="C1244" s="178">
        <v>43866</v>
      </c>
      <c r="D1244" s="157">
        <f t="shared" si="242"/>
        <v>399</v>
      </c>
      <c r="E1244" s="152">
        <v>477</v>
      </c>
      <c r="F1244" s="108">
        <f t="shared" si="243"/>
        <v>1.0931506849315069</v>
      </c>
      <c r="H1244" s="142">
        <f t="shared" si="244"/>
        <v>43865</v>
      </c>
      <c r="I1244" s="149">
        <f>MAX(0,$I$14*E1243*Parameter!$C$6*Parameter!$C$5*Parameter!$C$7*Parameter!$C$8*Parameter!$C$9*Parameter!$C$19*F1243)</f>
        <v>789.35521203170038</v>
      </c>
      <c r="J1244" s="150" t="s">
        <v>187</v>
      </c>
      <c r="L1244" s="285"/>
      <c r="M1244" s="285"/>
      <c r="N1244" s="285"/>
      <c r="O1244" s="286"/>
      <c r="P1244" s="287"/>
      <c r="R1244" s="144" t="s">
        <v>177</v>
      </c>
      <c r="S1244" s="238">
        <f>SUM(S1242:S1243)</f>
        <v>18.7777091608666</v>
      </c>
      <c r="T1244" s="150" t="s">
        <v>169</v>
      </c>
      <c r="V1244" s="155" t="s">
        <v>175</v>
      </c>
      <c r="W1244" s="156">
        <f>(W1242-W1243)/W1242</f>
        <v>0.80678695319187277</v>
      </c>
      <c r="X1244" s="166" t="str">
        <f>IF(W1244&lt;100%,"Less than expected","More than expected")</f>
        <v>Less than expected</v>
      </c>
    </row>
    <row r="1245" spans="2:24">
      <c r="B1245" s="164" t="s">
        <v>167</v>
      </c>
      <c r="C1245" s="178">
        <v>43867</v>
      </c>
      <c r="D1245" s="157">
        <f t="shared" si="242"/>
        <v>400</v>
      </c>
      <c r="E1245" s="152">
        <v>812</v>
      </c>
      <c r="F1245" s="108">
        <f t="shared" si="243"/>
        <v>1.095890410958904</v>
      </c>
      <c r="H1245" s="142">
        <f t="shared" si="244"/>
        <v>43866</v>
      </c>
      <c r="I1245" s="149">
        <f>MAX(0,$I$14*E1244*Parameter!$C$6*Parameter!$C$5*Parameter!$C$7*Parameter!$C$8*Parameter!$C$9*Parameter!$C$19*F1244)</f>
        <v>314.81940985056502</v>
      </c>
      <c r="J1245" s="150" t="s">
        <v>187</v>
      </c>
      <c r="L1245" s="271"/>
      <c r="M1245" s="280"/>
      <c r="N1245" s="272"/>
      <c r="O1245" s="274"/>
      <c r="P1245" s="245"/>
      <c r="R1245" s="246"/>
      <c r="S1245" s="247"/>
      <c r="T1245" s="235"/>
      <c r="V1245" s="153"/>
      <c r="W1245" s="107"/>
      <c r="X1245" s="167"/>
    </row>
    <row r="1246" spans="2:24">
      <c r="B1246" s="164" t="s">
        <v>167</v>
      </c>
      <c r="C1246" s="178">
        <v>43868</v>
      </c>
      <c r="D1246" s="157">
        <f t="shared" si="242"/>
        <v>401</v>
      </c>
      <c r="E1246" s="152">
        <v>696</v>
      </c>
      <c r="F1246" s="108">
        <f t="shared" si="243"/>
        <v>1.0986301369863014</v>
      </c>
      <c r="H1246" s="142">
        <f t="shared" si="244"/>
        <v>43867</v>
      </c>
      <c r="I1246" s="149">
        <f>MAX(0,$I$14*E1245*Parameter!$C$6*Parameter!$C$5*Parameter!$C$7*Parameter!$C$8*Parameter!$C$9*Parameter!$C$19*F1245)</f>
        <v>537.26215076193375</v>
      </c>
      <c r="J1246" s="150" t="s">
        <v>187</v>
      </c>
      <c r="L1246" s="271"/>
      <c r="M1246" s="280"/>
      <c r="N1246" s="272"/>
      <c r="O1246" s="274"/>
      <c r="P1246" s="245"/>
      <c r="R1246" s="246"/>
      <c r="S1246" s="247"/>
      <c r="T1246" s="235"/>
      <c r="V1246" s="153"/>
      <c r="W1246" s="107"/>
      <c r="X1246" s="167"/>
    </row>
    <row r="1247" spans="2:24">
      <c r="B1247" s="164" t="s">
        <v>167</v>
      </c>
      <c r="C1247" s="178">
        <v>43869</v>
      </c>
      <c r="D1247" s="157">
        <f t="shared" si="242"/>
        <v>402</v>
      </c>
      <c r="E1247" s="152">
        <v>1165</v>
      </c>
      <c r="F1247" s="108">
        <f t="shared" si="243"/>
        <v>1.1013698630136985</v>
      </c>
      <c r="H1247" s="142">
        <f t="shared" si="244"/>
        <v>43868</v>
      </c>
      <c r="I1247" s="149">
        <f>MAX(0,$I$14*E1246*Parameter!$C$6*Parameter!$C$5*Parameter!$C$7*Parameter!$C$8*Parameter!$C$9*Parameter!$C$19*F1246)</f>
        <v>461.66169097614738</v>
      </c>
      <c r="J1247" s="150" t="s">
        <v>187</v>
      </c>
      <c r="V1247" s="153"/>
      <c r="W1247" s="107"/>
      <c r="X1247" s="167"/>
    </row>
    <row r="1248" spans="2:24">
      <c r="B1248" s="164" t="s">
        <v>167</v>
      </c>
      <c r="C1248" s="178">
        <v>43870</v>
      </c>
      <c r="D1248" s="157">
        <f t="shared" si="242"/>
        <v>403</v>
      </c>
      <c r="E1248" s="152">
        <v>931</v>
      </c>
      <c r="F1248" s="108">
        <f t="shared" si="243"/>
        <v>1.1041095890410959</v>
      </c>
      <c r="H1248" s="142">
        <f t="shared" si="244"/>
        <v>43869</v>
      </c>
      <c r="I1248" s="149">
        <f>MAX(0,$I$14*E1247*Parameter!$C$6*Parameter!$C$5*Parameter!$C$7*Parameter!$C$8*Parameter!$C$9*Parameter!$C$19*F1247)</f>
        <v>774.67975082000112</v>
      </c>
      <c r="J1248" s="150" t="s">
        <v>187</v>
      </c>
      <c r="V1248" s="153"/>
      <c r="W1248" s="107"/>
      <c r="X1248" s="167"/>
    </row>
    <row r="1249" spans="2:24">
      <c r="B1249" s="164" t="s">
        <v>167</v>
      </c>
      <c r="C1249" s="178">
        <v>43871</v>
      </c>
      <c r="D1249" s="157">
        <f t="shared" si="242"/>
        <v>404</v>
      </c>
      <c r="E1249" s="152">
        <v>794</v>
      </c>
      <c r="F1249" s="108">
        <f t="shared" si="243"/>
        <v>1.106849315068493</v>
      </c>
      <c r="H1249" s="142">
        <f t="shared" si="244"/>
        <v>43870</v>
      </c>
      <c r="I1249" s="149">
        <f>MAX(0,$I$14*E1248*Parameter!$C$6*Parameter!$C$5*Parameter!$C$7*Parameter!$C$8*Parameter!$C$9*Parameter!$C$19*F1248)</f>
        <v>620.61883660967419</v>
      </c>
      <c r="J1249" s="150" t="s">
        <v>187</v>
      </c>
      <c r="V1249" s="153"/>
      <c r="W1249" s="107"/>
      <c r="X1249" s="167"/>
    </row>
    <row r="1250" spans="2:24">
      <c r="B1250" s="164" t="s">
        <v>167</v>
      </c>
      <c r="C1250" s="178">
        <v>43872</v>
      </c>
      <c r="D1250" s="157">
        <f t="shared" si="242"/>
        <v>405</v>
      </c>
      <c r="E1250" s="152">
        <v>508</v>
      </c>
      <c r="F1250" s="108">
        <f t="shared" si="243"/>
        <v>1.1095890410958904</v>
      </c>
      <c r="H1250" s="142">
        <f t="shared" si="244"/>
        <v>43871</v>
      </c>
      <c r="I1250" s="149">
        <f>MAX(0,$I$14*E1249*Parameter!$C$6*Parameter!$C$5*Parameter!$C$7*Parameter!$C$8*Parameter!$C$9*Parameter!$C$19*F1249)</f>
        <v>530.60592263796195</v>
      </c>
      <c r="J1250" s="150" t="s">
        <v>187</v>
      </c>
      <c r="V1250" s="153"/>
      <c r="W1250" s="107"/>
      <c r="X1250" s="167"/>
    </row>
    <row r="1251" spans="2:24">
      <c r="B1251" s="164" t="s">
        <v>167</v>
      </c>
      <c r="C1251" s="178">
        <v>43873</v>
      </c>
      <c r="D1251" s="157">
        <f t="shared" si="242"/>
        <v>406</v>
      </c>
      <c r="E1251" s="152">
        <v>309</v>
      </c>
      <c r="F1251" s="108">
        <f t="shared" si="243"/>
        <v>1.1123287671232878</v>
      </c>
      <c r="H1251" s="142">
        <f t="shared" si="244"/>
        <v>43872</v>
      </c>
      <c r="I1251" s="149">
        <f>MAX(0,$I$14*E1250*Parameter!$C$6*Parameter!$C$5*Parameter!$C$7*Parameter!$C$8*Parameter!$C$9*Parameter!$C$19*F1250)</f>
        <v>340.32116655714356</v>
      </c>
      <c r="J1251" s="150" t="s">
        <v>187</v>
      </c>
      <c r="V1251" s="153"/>
      <c r="W1251" s="107"/>
      <c r="X1251" s="167"/>
    </row>
    <row r="1252" spans="2:24">
      <c r="B1252" s="164" t="s">
        <v>167</v>
      </c>
      <c r="C1252" s="178">
        <v>43874</v>
      </c>
      <c r="D1252" s="157">
        <f t="shared" si="242"/>
        <v>407</v>
      </c>
      <c r="E1252" s="152">
        <v>654</v>
      </c>
      <c r="F1252" s="108">
        <f t="shared" si="243"/>
        <v>1.1150684931506849</v>
      </c>
      <c r="H1252" s="142">
        <f t="shared" si="244"/>
        <v>43873</v>
      </c>
      <c r="I1252" s="149">
        <f>MAX(0,$I$14*E1251*Parameter!$C$6*Parameter!$C$5*Parameter!$C$7*Parameter!$C$8*Parameter!$C$9*Parameter!$C$19*F1251)</f>
        <v>207.51750573179694</v>
      </c>
      <c r="J1252" s="150" t="s">
        <v>187</v>
      </c>
      <c r="V1252" s="153"/>
      <c r="W1252" s="107"/>
      <c r="X1252" s="167"/>
    </row>
    <row r="1253" spans="2:24">
      <c r="B1253" s="164" t="s">
        <v>167</v>
      </c>
      <c r="C1253" s="178">
        <v>43875</v>
      </c>
      <c r="D1253" s="157">
        <f t="shared" si="242"/>
        <v>408</v>
      </c>
      <c r="E1253" s="152">
        <v>430</v>
      </c>
      <c r="F1253" s="108">
        <f t="shared" si="243"/>
        <v>1.1178082191780823</v>
      </c>
      <c r="H1253" s="142">
        <f t="shared" si="244"/>
        <v>43874</v>
      </c>
      <c r="I1253" s="149">
        <f>MAX(0,$I$14*E1252*Parameter!$C$6*Parameter!$C$5*Parameter!$C$7*Parameter!$C$8*Parameter!$C$9*Parameter!$C$19*F1252)</f>
        <v>440.29361073125006</v>
      </c>
      <c r="J1253" s="150" t="s">
        <v>187</v>
      </c>
      <c r="V1253" s="153"/>
      <c r="W1253" s="107"/>
      <c r="X1253" s="167"/>
    </row>
    <row r="1254" spans="2:24">
      <c r="B1254" s="164" t="s">
        <v>167</v>
      </c>
      <c r="C1254" s="178">
        <v>43878</v>
      </c>
      <c r="D1254" s="157">
        <f t="shared" si="242"/>
        <v>411</v>
      </c>
      <c r="E1254" s="152">
        <v>654</v>
      </c>
      <c r="F1254" s="108">
        <f t="shared" si="243"/>
        <v>1.1260273972602739</v>
      </c>
      <c r="H1254" s="142">
        <f t="shared" si="244"/>
        <v>43875</v>
      </c>
      <c r="I1254" s="149">
        <f>MAX(0,$I$14*E1253*Parameter!$C$6*Parameter!$C$5*Parameter!$C$7*Parameter!$C$8*Parameter!$C$9*Parameter!$C$19*F1253)</f>
        <v>290.20095975884749</v>
      </c>
      <c r="J1254" s="150" t="s">
        <v>187</v>
      </c>
      <c r="V1254" s="153"/>
      <c r="W1254" s="107"/>
      <c r="X1254" s="167"/>
    </row>
    <row r="1255" spans="2:24">
      <c r="B1255" s="164" t="s">
        <v>167</v>
      </c>
      <c r="C1255" s="178">
        <v>43879</v>
      </c>
      <c r="D1255" s="157">
        <f t="shared" si="242"/>
        <v>412</v>
      </c>
      <c r="E1255" s="152">
        <v>334</v>
      </c>
      <c r="F1255" s="108">
        <f t="shared" si="243"/>
        <v>1.1287671232876713</v>
      </c>
      <c r="H1255" s="142">
        <f t="shared" si="244"/>
        <v>43878</v>
      </c>
      <c r="I1255" s="149">
        <f>MAX(0,$I$14*E1254*Parameter!$C$6*Parameter!$C$5*Parameter!$C$7*Parameter!$C$8*Parameter!$C$9*Parameter!$C$19*F1254)</f>
        <v>444.62082066472669</v>
      </c>
      <c r="J1255" s="150" t="s">
        <v>187</v>
      </c>
      <c r="V1255" s="153"/>
      <c r="W1255" s="107"/>
      <c r="X1255" s="167"/>
    </row>
    <row r="1256" spans="2:24">
      <c r="B1256" s="164" t="s">
        <v>167</v>
      </c>
      <c r="C1256" s="178">
        <v>43880</v>
      </c>
      <c r="D1256" s="157">
        <f t="shared" si="242"/>
        <v>413</v>
      </c>
      <c r="E1256" s="152">
        <v>1142</v>
      </c>
      <c r="F1256" s="108">
        <f t="shared" si="243"/>
        <v>1.1315068493150684</v>
      </c>
      <c r="H1256" s="142">
        <f t="shared" si="244"/>
        <v>43879</v>
      </c>
      <c r="I1256" s="149">
        <f>MAX(0,$I$14*E1255*Parameter!$C$6*Parameter!$C$5*Parameter!$C$7*Parameter!$C$8*Parameter!$C$9*Parameter!$C$19*F1255)</f>
        <v>227.62182894719265</v>
      </c>
      <c r="J1256" s="150" t="s">
        <v>187</v>
      </c>
      <c r="V1256" s="153"/>
      <c r="W1256" s="107"/>
      <c r="X1256" s="167"/>
    </row>
    <row r="1257" spans="2:24">
      <c r="B1257" s="164" t="s">
        <v>167</v>
      </c>
      <c r="C1257" s="178">
        <v>43881</v>
      </c>
      <c r="D1257" s="157">
        <f t="shared" si="242"/>
        <v>414</v>
      </c>
      <c r="E1257" s="152">
        <v>747</v>
      </c>
      <c r="F1257" s="108">
        <f t="shared" si="243"/>
        <v>1.1342465753424658</v>
      </c>
      <c r="H1257" s="142">
        <f t="shared" si="244"/>
        <v>43880</v>
      </c>
      <c r="I1257" s="149">
        <f>MAX(0,$I$14*E1256*Parameter!$C$6*Parameter!$C$5*Parameter!$C$7*Parameter!$C$8*Parameter!$C$9*Parameter!$C$19*F1256)</f>
        <v>780.16485331977526</v>
      </c>
      <c r="J1257" s="150" t="s">
        <v>187</v>
      </c>
      <c r="V1257" s="153"/>
      <c r="W1257" s="107"/>
      <c r="X1257" s="167"/>
    </row>
    <row r="1258" spans="2:24">
      <c r="B1258" s="164" t="s">
        <v>167</v>
      </c>
      <c r="C1258" s="178">
        <v>43882</v>
      </c>
      <c r="D1258" s="157">
        <f t="shared" si="242"/>
        <v>415</v>
      </c>
      <c r="E1258" s="152">
        <v>592</v>
      </c>
      <c r="F1258" s="108">
        <f t="shared" si="243"/>
        <v>1.1369863013698631</v>
      </c>
      <c r="H1258" s="142">
        <f t="shared" si="244"/>
        <v>43881</v>
      </c>
      <c r="I1258" s="149">
        <f>MAX(0,$I$14*E1257*Parameter!$C$6*Parameter!$C$5*Parameter!$C$7*Parameter!$C$8*Parameter!$C$9*Parameter!$C$19*F1257)</f>
        <v>511.55362752565918</v>
      </c>
      <c r="J1258" s="150" t="s">
        <v>187</v>
      </c>
      <c r="V1258" s="153"/>
      <c r="W1258" s="107"/>
      <c r="X1258" s="167"/>
    </row>
    <row r="1259" spans="2:24">
      <c r="B1259" s="164" t="s">
        <v>167</v>
      </c>
      <c r="C1259" s="178">
        <v>43883</v>
      </c>
      <c r="D1259" s="157">
        <f t="shared" si="242"/>
        <v>416</v>
      </c>
      <c r="E1259" s="152">
        <v>583</v>
      </c>
      <c r="F1259" s="108">
        <f t="shared" si="243"/>
        <v>1.1397260273972603</v>
      </c>
      <c r="H1259" s="142">
        <f t="shared" si="244"/>
        <v>43882</v>
      </c>
      <c r="I1259" s="149">
        <f>MAX(0,$I$14*E1258*Parameter!$C$6*Parameter!$C$5*Parameter!$C$7*Parameter!$C$8*Parameter!$C$9*Parameter!$C$19*F1258)</f>
        <v>406.3872081255908</v>
      </c>
      <c r="J1259" s="150" t="s">
        <v>187</v>
      </c>
      <c r="V1259" s="153"/>
      <c r="W1259" s="107"/>
      <c r="X1259" s="167"/>
    </row>
    <row r="1260" spans="2:24">
      <c r="B1260" s="164" t="s">
        <v>167</v>
      </c>
      <c r="C1260" s="178">
        <v>43886</v>
      </c>
      <c r="D1260" s="157">
        <f t="shared" si="242"/>
        <v>419</v>
      </c>
      <c r="E1260" s="152">
        <v>511</v>
      </c>
      <c r="F1260" s="108">
        <f t="shared" si="243"/>
        <v>1.1479452054794521</v>
      </c>
      <c r="H1260" s="142">
        <f t="shared" si="244"/>
        <v>43883</v>
      </c>
      <c r="I1260" s="149">
        <f>MAX(0,$I$14*E1259*Parameter!$C$6*Parameter!$C$5*Parameter!$C$7*Parameter!$C$8*Parameter!$C$9*Parameter!$C$19*F1259)</f>
        <v>401.1733833127779</v>
      </c>
      <c r="J1260" s="150" t="s">
        <v>187</v>
      </c>
      <c r="V1260" s="153"/>
      <c r="W1260" s="107"/>
      <c r="X1260" s="167"/>
    </row>
    <row r="1261" spans="2:24">
      <c r="B1261" s="164" t="s">
        <v>167</v>
      </c>
      <c r="C1261" s="178">
        <v>43887</v>
      </c>
      <c r="D1261" s="157">
        <f t="shared" si="242"/>
        <v>420</v>
      </c>
      <c r="E1261" s="152">
        <v>409</v>
      </c>
      <c r="F1261" s="108">
        <f t="shared" si="243"/>
        <v>1.1506849315068493</v>
      </c>
      <c r="H1261" s="142">
        <f t="shared" si="244"/>
        <v>43886</v>
      </c>
      <c r="I1261" s="149">
        <f>MAX(0,$I$14*E1260*Parameter!$C$6*Parameter!$C$5*Parameter!$C$7*Parameter!$C$8*Parameter!$C$9*Parameter!$C$19*F1260)</f>
        <v>354.1645992533463</v>
      </c>
      <c r="J1261" s="150" t="s">
        <v>187</v>
      </c>
      <c r="V1261" s="153"/>
      <c r="W1261" s="107"/>
      <c r="X1261" s="167"/>
    </row>
    <row r="1262" spans="2:24">
      <c r="B1262" s="164" t="s">
        <v>167</v>
      </c>
      <c r="C1262" s="178">
        <v>43888</v>
      </c>
      <c r="D1262" s="157">
        <f t="shared" si="242"/>
        <v>421</v>
      </c>
      <c r="E1262" s="152">
        <v>733</v>
      </c>
      <c r="F1262" s="108">
        <f t="shared" si="243"/>
        <v>1.1534246575342466</v>
      </c>
      <c r="H1262" s="142">
        <f t="shared" si="244"/>
        <v>43887</v>
      </c>
      <c r="I1262" s="149">
        <f>MAX(0,$I$14*E1261*Parameter!$C$6*Parameter!$C$5*Parameter!$C$7*Parameter!$C$8*Parameter!$C$9*Parameter!$C$19*F1261)</f>
        <v>284.14683576935033</v>
      </c>
      <c r="J1262" s="150" t="s">
        <v>187</v>
      </c>
      <c r="V1262" s="153"/>
      <c r="W1262" s="107"/>
      <c r="X1262" s="167"/>
    </row>
    <row r="1263" spans="2:24">
      <c r="B1263" s="164" t="s">
        <v>167</v>
      </c>
      <c r="C1263" s="178">
        <v>43889</v>
      </c>
      <c r="D1263" s="157">
        <f t="shared" si="242"/>
        <v>422</v>
      </c>
      <c r="E1263" s="152">
        <v>1036</v>
      </c>
      <c r="F1263" s="108">
        <f t="shared" si="243"/>
        <v>1.1561643835616437</v>
      </c>
      <c r="H1263" s="142">
        <f t="shared" ref="H1263:H1265" si="247">C1262</f>
        <v>43888</v>
      </c>
      <c r="I1263" s="149">
        <f>MAX(0,$I$14*E1262*Parameter!$C$6*Parameter!$C$5*Parameter!$C$7*Parameter!$C$8*Parameter!$C$9*Parameter!$C$19*F1262)</f>
        <v>510.4536295876768</v>
      </c>
      <c r="J1263" s="150" t="s">
        <v>187</v>
      </c>
      <c r="V1263" s="153"/>
      <c r="W1263" s="107"/>
      <c r="X1263" s="167"/>
    </row>
    <row r="1264" spans="2:24">
      <c r="B1264" s="164" t="s">
        <v>167</v>
      </c>
      <c r="C1264" s="178">
        <v>43890</v>
      </c>
      <c r="D1264" s="157">
        <f t="shared" si="242"/>
        <v>423</v>
      </c>
      <c r="E1264" s="152">
        <v>399</v>
      </c>
      <c r="F1264" s="108">
        <f t="shared" si="243"/>
        <v>1.1589041095890411</v>
      </c>
      <c r="H1264" s="142">
        <f t="shared" si="247"/>
        <v>43889</v>
      </c>
      <c r="I1264" s="149">
        <f>MAX(0,$I$14*E1263*Parameter!$C$6*Parameter!$C$5*Parameter!$C$7*Parameter!$C$8*Parameter!$C$9*Parameter!$C$19*F1263)</f>
        <v>723.17338120662362</v>
      </c>
      <c r="J1264" s="150" t="s">
        <v>187</v>
      </c>
      <c r="V1264" s="153"/>
      <c r="W1264" s="107"/>
      <c r="X1264" s="167"/>
    </row>
    <row r="1265" spans="2:24">
      <c r="B1265" s="301" t="s">
        <v>176</v>
      </c>
      <c r="C1265" s="294"/>
      <c r="D1265" s="295"/>
      <c r="E1265" s="299">
        <f>SUM(E1241:E1264)</f>
        <v>17978</v>
      </c>
      <c r="F1265" s="291"/>
      <c r="H1265" s="142">
        <f t="shared" si="247"/>
        <v>43890</v>
      </c>
      <c r="I1265" s="149">
        <f>MAX(0,$I$14*E1264*Parameter!$C$6*Parameter!$C$5*Parameter!$C$7*Parameter!$C$8*Parameter!$C$9*Parameter!$C$19*F1264)</f>
        <v>279.17947665993501</v>
      </c>
      <c r="J1265" s="150" t="s">
        <v>187</v>
      </c>
      <c r="X1265" s="160"/>
    </row>
    <row r="1266" spans="2:24" ht="15.75" thickBot="1">
      <c r="B1266" s="302"/>
      <c r="C1266" s="303"/>
      <c r="D1266" s="304"/>
      <c r="E1266" s="305"/>
      <c r="F1266" s="306"/>
      <c r="G1266" s="168"/>
      <c r="H1266" s="169" t="s">
        <v>177</v>
      </c>
      <c r="I1266" s="170">
        <f>SUM(I1242:I1265)</f>
        <v>12108.042866596861</v>
      </c>
      <c r="J1266" s="171" t="s">
        <v>169</v>
      </c>
      <c r="K1266" s="172"/>
      <c r="L1266" s="172"/>
      <c r="M1266" s="172"/>
      <c r="N1266" s="172"/>
      <c r="O1266" s="172"/>
      <c r="P1266" s="172"/>
      <c r="Q1266" s="172"/>
      <c r="R1266" s="172"/>
      <c r="S1266" s="172"/>
      <c r="T1266" s="172"/>
      <c r="U1266" s="172"/>
      <c r="V1266" s="172"/>
      <c r="W1266" s="172"/>
      <c r="X1266" s="173"/>
    </row>
    <row r="1267" spans="2:24" ht="15.75" thickBot="1"/>
    <row r="1268" spans="2:24" ht="24" thickBot="1">
      <c r="B1268" s="174" t="s">
        <v>87</v>
      </c>
      <c r="C1268" s="158" t="s">
        <v>146</v>
      </c>
      <c r="D1268" s="175">
        <f>I1270+S1270</f>
        <v>12395</v>
      </c>
      <c r="E1268" s="176" t="s">
        <v>147</v>
      </c>
      <c r="F1268" s="158" t="str">
        <f>X1277</f>
        <v>Less than expected</v>
      </c>
      <c r="G1268" s="177"/>
      <c r="H1268" s="177"/>
      <c r="I1268" s="175">
        <f>E1293+O1309</f>
        <v>18000</v>
      </c>
      <c r="J1268" s="177" t="s">
        <v>148</v>
      </c>
      <c r="K1268" s="177"/>
      <c r="L1268" s="177"/>
      <c r="M1268" s="186">
        <v>0</v>
      </c>
      <c r="N1268" s="177" t="s">
        <v>149</v>
      </c>
      <c r="O1268" s="177"/>
      <c r="P1268" s="177"/>
      <c r="Q1268" s="177"/>
      <c r="R1268" s="177"/>
      <c r="S1268" s="175">
        <f>I1268-M1268</f>
        <v>18000</v>
      </c>
      <c r="T1268" s="177" t="s">
        <v>150</v>
      </c>
      <c r="U1268" s="177"/>
      <c r="V1268" s="177"/>
      <c r="W1268" s="242">
        <f>S1268*'MR Reference'!$C$79</f>
        <v>16560</v>
      </c>
      <c r="X1268" s="241" t="s">
        <v>151</v>
      </c>
    </row>
    <row r="1269" spans="2:24" ht="19.5" thickBot="1">
      <c r="B1269" s="159"/>
      <c r="C1269" s="14"/>
      <c r="D1269" s="14"/>
      <c r="E1269" s="15"/>
      <c r="F1269" s="16"/>
      <c r="G1269" s="14"/>
      <c r="X1269" s="160"/>
    </row>
    <row r="1270" spans="2:24" ht="24" thickBot="1">
      <c r="B1270" s="67" t="s">
        <v>336</v>
      </c>
      <c r="C1270" s="237" t="s">
        <v>153</v>
      </c>
      <c r="D1270" s="69"/>
      <c r="E1270" s="70"/>
      <c r="F1270" s="68"/>
      <c r="G1270" s="71"/>
      <c r="H1270" s="68" t="s">
        <v>146</v>
      </c>
      <c r="I1270" s="141">
        <f>ROUNDDOWN(I1294,0)</f>
        <v>11995</v>
      </c>
      <c r="J1270" s="72" t="s">
        <v>147</v>
      </c>
      <c r="L1270" s="67" t="s">
        <v>337</v>
      </c>
      <c r="M1270" s="237" t="s">
        <v>155</v>
      </c>
      <c r="N1270" s="69"/>
      <c r="O1270" s="70"/>
      <c r="P1270" s="239"/>
      <c r="Q1270" s="71"/>
      <c r="R1270" s="68" t="s">
        <v>146</v>
      </c>
      <c r="S1270" s="141">
        <f>ROUNDDOWN(S1310,0)</f>
        <v>400</v>
      </c>
      <c r="T1270" s="72" t="s">
        <v>147</v>
      </c>
      <c r="V1270" s="288" t="s">
        <v>156</v>
      </c>
      <c r="W1270" s="289"/>
      <c r="X1270" s="290"/>
    </row>
    <row r="1271" spans="2:24" ht="18.75">
      <c r="B1271" s="159"/>
      <c r="C1271" s="14"/>
      <c r="D1271" s="14"/>
      <c r="E1271" s="15"/>
      <c r="F1271" s="16"/>
      <c r="G1271" s="14"/>
      <c r="L1271" s="11"/>
      <c r="M1271" s="14"/>
      <c r="N1271" s="14"/>
      <c r="O1271" s="15"/>
      <c r="P1271" s="16"/>
      <c r="Q1271" s="14"/>
      <c r="X1271" s="160"/>
    </row>
    <row r="1272" spans="2:24" ht="18.75">
      <c r="B1272" s="161" t="s">
        <v>157</v>
      </c>
      <c r="C1272" s="14"/>
      <c r="D1272" s="14"/>
      <c r="E1272" s="15"/>
      <c r="F1272" s="16"/>
      <c r="G1272" s="14"/>
      <c r="H1272" s="17" t="s">
        <v>158</v>
      </c>
      <c r="L1272" s="17" t="s">
        <v>283</v>
      </c>
      <c r="M1272" s="14"/>
      <c r="N1272" s="14"/>
      <c r="O1272" s="15"/>
      <c r="P1272" s="16"/>
      <c r="Q1272" s="14"/>
      <c r="R1272" s="17" t="s">
        <v>158</v>
      </c>
      <c r="V1272" s="17" t="s">
        <v>156</v>
      </c>
      <c r="X1272" s="160"/>
    </row>
    <row r="1273" spans="2:24" ht="23.25">
      <c r="B1273" s="143" t="s">
        <v>338</v>
      </c>
      <c r="C1273" s="146"/>
      <c r="D1273" s="144" t="s">
        <v>160</v>
      </c>
      <c r="E1273" s="147" t="s">
        <v>267</v>
      </c>
      <c r="F1273" s="144" t="s">
        <v>162</v>
      </c>
      <c r="G1273" s="18"/>
      <c r="H1273" s="145" t="s">
        <v>336</v>
      </c>
      <c r="I1273" s="144" t="s">
        <v>163</v>
      </c>
      <c r="J1273" s="148" t="s">
        <v>164</v>
      </c>
      <c r="L1273" s="143" t="s">
        <v>339</v>
      </c>
      <c r="M1273" s="146"/>
      <c r="N1273" s="144" t="s">
        <v>160</v>
      </c>
      <c r="O1273" s="147" t="s">
        <v>161</v>
      </c>
      <c r="P1273" s="144" t="s">
        <v>162</v>
      </c>
      <c r="Q1273" s="18"/>
      <c r="R1273" s="145" t="s">
        <v>337</v>
      </c>
      <c r="S1273" s="144" t="s">
        <v>163</v>
      </c>
      <c r="T1273" s="148" t="s">
        <v>164</v>
      </c>
      <c r="V1273" s="143" t="s">
        <v>87</v>
      </c>
      <c r="W1273" s="148" t="s">
        <v>166</v>
      </c>
      <c r="X1273" s="163" t="s">
        <v>164</v>
      </c>
    </row>
    <row r="1274" spans="2:24">
      <c r="B1274" s="151" t="s">
        <v>167</v>
      </c>
      <c r="C1274" s="178">
        <v>43867</v>
      </c>
      <c r="D1274" s="157">
        <f t="shared" ref="D1274:D1292" si="248">(C1274+(365*2))-$C$3</f>
        <v>400</v>
      </c>
      <c r="E1274" s="152">
        <v>1</v>
      </c>
      <c r="F1274" s="108">
        <f t="shared" ref="F1274:F1292" si="249">MIN($C$5/365, (D1274/365))</f>
        <v>1.095890410958904</v>
      </c>
      <c r="H1274" s="144" t="s">
        <v>168</v>
      </c>
      <c r="I1274" s="147">
        <f>Parameter!$C$18*(Parameter!$C$17/Parameter!$C$4-1)</f>
        <v>1.9310126823253633</v>
      </c>
      <c r="J1274" s="144" t="s">
        <v>169</v>
      </c>
      <c r="L1274" s="268" t="s">
        <v>290</v>
      </c>
      <c r="M1274" s="178">
        <v>43895</v>
      </c>
      <c r="N1274" s="269">
        <f>(M1274+(365*2))-$C$3</f>
        <v>428</v>
      </c>
      <c r="O1274" s="270">
        <v>12</v>
      </c>
      <c r="P1274" s="108">
        <f>MIN($C$5/365, (N1274/365))</f>
        <v>1.1726027397260275</v>
      </c>
      <c r="Q1274" s="11"/>
      <c r="R1274" s="144" t="s">
        <v>168</v>
      </c>
      <c r="S1274" s="147">
        <f>Parameter!$C$18*(Parameter!$C$17/Parameter!$C$4-1)</f>
        <v>1.9310126823253633</v>
      </c>
      <c r="T1274" s="144" t="s">
        <v>169</v>
      </c>
      <c r="V1274" s="151" t="s">
        <v>170</v>
      </c>
      <c r="W1274" s="152">
        <v>44394</v>
      </c>
      <c r="X1274" s="165" t="s">
        <v>171</v>
      </c>
    </row>
    <row r="1275" spans="2:24">
      <c r="B1275" s="151" t="s">
        <v>167</v>
      </c>
      <c r="C1275" s="178">
        <v>43871</v>
      </c>
      <c r="D1275" s="157">
        <f t="shared" si="248"/>
        <v>404</v>
      </c>
      <c r="E1275" s="152">
        <v>2</v>
      </c>
      <c r="F1275" s="108">
        <f t="shared" si="249"/>
        <v>1.106849315068493</v>
      </c>
      <c r="H1275" s="142">
        <f t="shared" ref="H1275:H1293" si="250">C1274</f>
        <v>43867</v>
      </c>
      <c r="I1275" s="149">
        <f>MAX(0,$I$14*E1274*Parameter!$C$6*Parameter!$C$5*Parameter!$C$7*Parameter!$C$8*Parameter!$C$9*Parameter!$C$19*F1274)</f>
        <v>0.66165289502701186</v>
      </c>
      <c r="J1275" s="150" t="s">
        <v>187</v>
      </c>
      <c r="L1275" s="268" t="s">
        <v>167</v>
      </c>
      <c r="M1275" s="178">
        <v>43897</v>
      </c>
      <c r="N1275" s="269">
        <f t="shared" ref="N1275:N1279" si="251">(M1275+(365*2))-$C$3</f>
        <v>430</v>
      </c>
      <c r="O1275" s="270">
        <v>49</v>
      </c>
      <c r="P1275" s="108">
        <f t="shared" ref="P1275:P1279" si="252">MIN($C$5/365, (N1275/365))</f>
        <v>1.178082191780822</v>
      </c>
      <c r="Q1275" s="11"/>
      <c r="R1275" s="142">
        <f>M1274</f>
        <v>43895</v>
      </c>
      <c r="S1275" s="149">
        <f>MAX(0,$S$14*O1274*Parameter!$C$6*Parameter!$C$5*Parameter!$C$7*Parameter!$C$8*Parameter!$C$9*Parameter!$C$19*P1274)</f>
        <v>8.4956231721468338</v>
      </c>
      <c r="T1275" s="150" t="s">
        <v>169</v>
      </c>
      <c r="V1275" s="151" t="s">
        <v>172</v>
      </c>
      <c r="W1275" s="152">
        <f>(W1274/365)*$C$5</f>
        <v>62759.736986301366</v>
      </c>
      <c r="X1275" s="165" t="s">
        <v>173</v>
      </c>
    </row>
    <row r="1276" spans="2:24">
      <c r="B1276" s="151" t="s">
        <v>167</v>
      </c>
      <c r="C1276" s="178">
        <v>43873</v>
      </c>
      <c r="D1276" s="157">
        <f t="shared" si="248"/>
        <v>406</v>
      </c>
      <c r="E1276" s="152">
        <v>427</v>
      </c>
      <c r="F1276" s="108">
        <f t="shared" si="249"/>
        <v>1.1123287671232878</v>
      </c>
      <c r="H1276" s="142">
        <f t="shared" si="250"/>
        <v>43871</v>
      </c>
      <c r="I1276" s="149">
        <f>MAX(0,$I$14*E1275*Parameter!$C$6*Parameter!$C$5*Parameter!$C$7*Parameter!$C$8*Parameter!$C$9*Parameter!$C$19*F1275)</f>
        <v>1.3365388479545639</v>
      </c>
      <c r="J1276" s="150" t="s">
        <v>187</v>
      </c>
      <c r="L1276" s="268" t="s">
        <v>167</v>
      </c>
      <c r="M1276" s="178">
        <v>43904</v>
      </c>
      <c r="N1276" s="269">
        <f t="shared" si="251"/>
        <v>437</v>
      </c>
      <c r="O1276" s="270">
        <v>36</v>
      </c>
      <c r="P1276" s="108">
        <f t="shared" si="252"/>
        <v>1.1972602739726028</v>
      </c>
      <c r="Q1276" s="11"/>
      <c r="R1276" s="142">
        <f>M1275</f>
        <v>43897</v>
      </c>
      <c r="S1276" s="149">
        <f>MAX(0,$S$14*O1275*Parameter!$C$6*Parameter!$C$5*Parameter!$C$7*Parameter!$C$8*Parameter!$C$9*Parameter!$C$19*P1275)</f>
        <v>34.852566245547862</v>
      </c>
      <c r="T1276" s="150" t="s">
        <v>169</v>
      </c>
      <c r="V1276" s="151" t="s">
        <v>174</v>
      </c>
      <c r="W1276" s="154">
        <f>D1268</f>
        <v>12395</v>
      </c>
      <c r="X1276" s="165" t="s">
        <v>173</v>
      </c>
    </row>
    <row r="1277" spans="2:24">
      <c r="B1277" s="151" t="s">
        <v>167</v>
      </c>
      <c r="C1277" s="178">
        <v>43875</v>
      </c>
      <c r="D1277" s="157">
        <f t="shared" si="248"/>
        <v>408</v>
      </c>
      <c r="E1277" s="152">
        <v>894</v>
      </c>
      <c r="F1277" s="108">
        <f t="shared" si="249"/>
        <v>1.1178082191780823</v>
      </c>
      <c r="H1277" s="142">
        <f t="shared" si="250"/>
        <v>43873</v>
      </c>
      <c r="I1277" s="149">
        <f>MAX(0,$I$14*E1276*Parameter!$C$6*Parameter!$C$5*Parameter!$C$7*Parameter!$C$8*Parameter!$C$9*Parameter!$C$19*F1276)</f>
        <v>286.76367296918215</v>
      </c>
      <c r="J1277" s="150" t="s">
        <v>187</v>
      </c>
      <c r="L1277" s="268" t="s">
        <v>290</v>
      </c>
      <c r="M1277" s="278">
        <v>43905</v>
      </c>
      <c r="N1277" s="269">
        <f t="shared" si="251"/>
        <v>438</v>
      </c>
      <c r="O1277" s="270">
        <v>46</v>
      </c>
      <c r="P1277" s="108">
        <f t="shared" si="252"/>
        <v>1.2</v>
      </c>
      <c r="R1277" s="142">
        <f t="shared" ref="R1277:R1280" si="253">M1276</f>
        <v>43904</v>
      </c>
      <c r="S1277" s="149">
        <f>MAX(0,$S$14*O1276*Parameter!$C$6*Parameter!$C$5*Parameter!$C$7*Parameter!$C$8*Parameter!$C$9*Parameter!$C$19*P1276)</f>
        <v>26.02280836141238</v>
      </c>
      <c r="T1277" s="150" t="s">
        <v>169</v>
      </c>
      <c r="V1277" s="155" t="s">
        <v>175</v>
      </c>
      <c r="W1277" s="156">
        <f>(W1275-W1276)/W1275</f>
        <v>0.80250076569464479</v>
      </c>
      <c r="X1277" s="166" t="str">
        <f>IF(W1277&lt;100%,"Less than expected","More than expected")</f>
        <v>Less than expected</v>
      </c>
    </row>
    <row r="1278" spans="2:24">
      <c r="B1278" s="151" t="s">
        <v>167</v>
      </c>
      <c r="C1278" s="178">
        <v>43876</v>
      </c>
      <c r="D1278" s="157">
        <f t="shared" si="248"/>
        <v>409</v>
      </c>
      <c r="E1278" s="152">
        <v>1415</v>
      </c>
      <c r="F1278" s="108">
        <f t="shared" si="249"/>
        <v>1.1205479452054794</v>
      </c>
      <c r="H1278" s="142">
        <f t="shared" si="250"/>
        <v>43875</v>
      </c>
      <c r="I1278" s="149">
        <f>MAX(0,$I$14*E1277*Parameter!$C$6*Parameter!$C$5*Parameter!$C$7*Parameter!$C$8*Parameter!$C$9*Parameter!$C$19*F1277)</f>
        <v>603.34804191723174</v>
      </c>
      <c r="J1278" s="150" t="s">
        <v>187</v>
      </c>
      <c r="L1278" s="268" t="s">
        <v>167</v>
      </c>
      <c r="M1278" s="278">
        <v>43912</v>
      </c>
      <c r="N1278" s="269">
        <f t="shared" si="251"/>
        <v>445</v>
      </c>
      <c r="O1278" s="270">
        <v>8</v>
      </c>
      <c r="P1278" s="108">
        <f t="shared" si="252"/>
        <v>1.2191780821917808</v>
      </c>
      <c r="R1278" s="142">
        <f t="shared" si="253"/>
        <v>43905</v>
      </c>
      <c r="S1278" s="149">
        <f>MAX(0,$S$14*O1277*Parameter!$C$6*Parameter!$C$5*Parameter!$C$7*Parameter!$C$8*Parameter!$C$9*Parameter!$C$19*P1277)</f>
        <v>33.327456322510599</v>
      </c>
      <c r="T1278" s="150" t="s">
        <v>169</v>
      </c>
      <c r="V1278" s="153"/>
      <c r="W1278" s="107"/>
      <c r="X1278" s="167"/>
    </row>
    <row r="1279" spans="2:24">
      <c r="B1279" s="151" t="s">
        <v>167</v>
      </c>
      <c r="C1279" s="178">
        <v>43877</v>
      </c>
      <c r="D1279" s="157">
        <f t="shared" si="248"/>
        <v>410</v>
      </c>
      <c r="E1279" s="152">
        <v>915</v>
      </c>
      <c r="F1279" s="108">
        <f t="shared" si="249"/>
        <v>1.1232876712328768</v>
      </c>
      <c r="H1279" s="142">
        <f t="shared" si="250"/>
        <v>43876</v>
      </c>
      <c r="I1279" s="149">
        <f>MAX(0,$I$14*E1278*Parameter!$C$6*Parameter!$C$5*Parameter!$C$7*Parameter!$C$8*Parameter!$C$9*Parameter!$C$19*F1278)</f>
        <v>957.30422050864433</v>
      </c>
      <c r="J1279" s="150" t="s">
        <v>187</v>
      </c>
      <c r="L1279" s="268" t="s">
        <v>167</v>
      </c>
      <c r="M1279" s="278">
        <v>43914</v>
      </c>
      <c r="N1279" s="269">
        <f t="shared" si="251"/>
        <v>447</v>
      </c>
      <c r="O1279" s="270">
        <v>1</v>
      </c>
      <c r="P1279" s="108">
        <f t="shared" si="252"/>
        <v>1.2246575342465753</v>
      </c>
      <c r="R1279" s="142">
        <f t="shared" si="253"/>
        <v>43912</v>
      </c>
      <c r="S1279" s="149">
        <f>MAX(0,$S$14*O1278*Parameter!$C$6*Parameter!$C$5*Parameter!$C$7*Parameter!$C$8*Parameter!$C$9*Parameter!$C$19*P1278)</f>
        <v>5.8887107657404059</v>
      </c>
      <c r="T1279" s="150" t="s">
        <v>169</v>
      </c>
      <c r="V1279" s="153"/>
      <c r="W1279" s="107"/>
      <c r="X1279" s="167"/>
    </row>
    <row r="1280" spans="2:24">
      <c r="B1280" s="151" t="s">
        <v>167</v>
      </c>
      <c r="C1280" s="178">
        <v>43878</v>
      </c>
      <c r="D1280" s="157">
        <f t="shared" si="248"/>
        <v>411</v>
      </c>
      <c r="E1280" s="152">
        <v>919</v>
      </c>
      <c r="F1280" s="108">
        <f t="shared" si="249"/>
        <v>1.1260273972602739</v>
      </c>
      <c r="H1280" s="142">
        <f t="shared" si="250"/>
        <v>43877</v>
      </c>
      <c r="I1280" s="149">
        <f>MAX(0,$I$14*E1279*Parameter!$C$6*Parameter!$C$5*Parameter!$C$7*Parameter!$C$8*Parameter!$C$9*Parameter!$C$19*F1279)</f>
        <v>620.54770892345891</v>
      </c>
      <c r="J1280" s="150" t="s">
        <v>187</v>
      </c>
      <c r="L1280" s="268" t="s">
        <v>167</v>
      </c>
      <c r="M1280" s="278">
        <v>43925</v>
      </c>
      <c r="N1280" s="269">
        <f t="shared" ref="N1280:N1308" si="254">(M1280+(365*2))-$C$3</f>
        <v>458</v>
      </c>
      <c r="O1280" s="270">
        <v>6</v>
      </c>
      <c r="P1280" s="108">
        <f t="shared" ref="P1280:P1308" si="255">MIN($C$5/365, (N1280/365))</f>
        <v>1.2547945205479452</v>
      </c>
      <c r="R1280" s="142">
        <f t="shared" si="253"/>
        <v>43914</v>
      </c>
      <c r="S1280" s="149">
        <f>MAX(0,$S$14*O1279*Parameter!$C$6*Parameter!$C$5*Parameter!$C$7*Parameter!$C$8*Parameter!$C$9*Parameter!$C$19*P1279)</f>
        <v>0.73939711019268584</v>
      </c>
      <c r="T1280" s="150" t="s">
        <v>169</v>
      </c>
      <c r="V1280" s="153"/>
      <c r="W1280" s="107"/>
      <c r="X1280" s="167"/>
    </row>
    <row r="1281" spans="2:24">
      <c r="B1281" s="151" t="s">
        <v>167</v>
      </c>
      <c r="C1281" s="178">
        <v>43879</v>
      </c>
      <c r="D1281" s="157">
        <f t="shared" si="248"/>
        <v>412</v>
      </c>
      <c r="E1281" s="152">
        <v>591</v>
      </c>
      <c r="F1281" s="108">
        <f t="shared" si="249"/>
        <v>1.1287671232876713</v>
      </c>
      <c r="H1281" s="142">
        <f t="shared" si="250"/>
        <v>43878</v>
      </c>
      <c r="I1281" s="149">
        <f>MAX(0,$I$14*E1280*Parameter!$C$6*Parameter!$C$5*Parameter!$C$7*Parameter!$C$8*Parameter!$C$9*Parameter!$C$19*F1280)</f>
        <v>624.78063331939427</v>
      </c>
      <c r="J1281" s="150" t="s">
        <v>187</v>
      </c>
      <c r="L1281" s="268" t="s">
        <v>167</v>
      </c>
      <c r="M1281" s="278">
        <v>43927</v>
      </c>
      <c r="N1281" s="269">
        <f t="shared" si="254"/>
        <v>460</v>
      </c>
      <c r="O1281" s="270">
        <v>25</v>
      </c>
      <c r="P1281" s="108">
        <f t="shared" si="255"/>
        <v>1.2602739726027397</v>
      </c>
      <c r="R1281" s="142">
        <f t="shared" ref="R1281:R1309" si="256">M1280</f>
        <v>43925</v>
      </c>
      <c r="S1281" s="149">
        <f>MAX(0,$S$14*O1280*Parameter!$C$6*Parameter!$C$5*Parameter!$C$7*Parameter!$C$8*Parameter!$C$9*Parameter!$C$19*P1280)</f>
        <v>4.545555388835572</v>
      </c>
      <c r="T1281" s="150" t="s">
        <v>169</v>
      </c>
      <c r="V1281" s="153"/>
      <c r="W1281" s="107"/>
      <c r="X1281" s="167"/>
    </row>
    <row r="1282" spans="2:24">
      <c r="B1282" s="151" t="s">
        <v>167</v>
      </c>
      <c r="C1282" s="178">
        <v>43880</v>
      </c>
      <c r="D1282" s="157">
        <f t="shared" si="248"/>
        <v>413</v>
      </c>
      <c r="E1282" s="152">
        <v>711</v>
      </c>
      <c r="F1282" s="108">
        <f t="shared" si="249"/>
        <v>1.1315068493150684</v>
      </c>
      <c r="H1282" s="142">
        <f t="shared" si="250"/>
        <v>43879</v>
      </c>
      <c r="I1282" s="149">
        <f>MAX(0,$I$14*E1281*Parameter!$C$6*Parameter!$C$5*Parameter!$C$7*Parameter!$C$8*Parameter!$C$9*Parameter!$C$19*F1281)</f>
        <v>402.76796678979298</v>
      </c>
      <c r="J1282" s="150" t="s">
        <v>187</v>
      </c>
      <c r="L1282" s="268" t="s">
        <v>290</v>
      </c>
      <c r="M1282" s="278">
        <v>43928</v>
      </c>
      <c r="N1282" s="269">
        <f t="shared" si="254"/>
        <v>461</v>
      </c>
      <c r="O1282" s="270">
        <v>7</v>
      </c>
      <c r="P1282" s="108">
        <f t="shared" si="255"/>
        <v>1.263013698630137</v>
      </c>
      <c r="R1282" s="142">
        <f t="shared" si="256"/>
        <v>43927</v>
      </c>
      <c r="S1282" s="149">
        <f>MAX(0,$S$14*O1281*Parameter!$C$6*Parameter!$C$5*Parameter!$C$7*Parameter!$C$8*Parameter!$C$9*Parameter!$C$19*P1281)</f>
        <v>19.022520732026589</v>
      </c>
      <c r="T1282" s="150" t="s">
        <v>169</v>
      </c>
      <c r="V1282" s="153"/>
      <c r="W1282" s="107"/>
      <c r="X1282" s="167"/>
    </row>
    <row r="1283" spans="2:24">
      <c r="B1283" s="151" t="s">
        <v>167</v>
      </c>
      <c r="C1283" s="178">
        <v>43881</v>
      </c>
      <c r="D1283" s="157">
        <f t="shared" si="248"/>
        <v>414</v>
      </c>
      <c r="E1283" s="152">
        <v>2659</v>
      </c>
      <c r="F1283" s="108">
        <f t="shared" si="249"/>
        <v>1.1342465753424658</v>
      </c>
      <c r="H1283" s="142">
        <f t="shared" si="250"/>
        <v>43880</v>
      </c>
      <c r="I1283" s="149">
        <f>MAX(0,$I$14*E1282*Parameter!$C$6*Parameter!$C$5*Parameter!$C$7*Parameter!$C$8*Parameter!$C$9*Parameter!$C$19*F1282)</f>
        <v>485.72435263604211</v>
      </c>
      <c r="J1283" s="150" t="s">
        <v>187</v>
      </c>
      <c r="L1283" s="268" t="s">
        <v>167</v>
      </c>
      <c r="M1283" s="278">
        <v>43929</v>
      </c>
      <c r="N1283" s="269">
        <f t="shared" si="254"/>
        <v>462</v>
      </c>
      <c r="O1283" s="270">
        <v>11</v>
      </c>
      <c r="P1283" s="108">
        <f t="shared" si="255"/>
        <v>1.2657534246575342</v>
      </c>
      <c r="R1283" s="142">
        <f t="shared" si="256"/>
        <v>43928</v>
      </c>
      <c r="S1283" s="149">
        <f>MAX(0,$S$14*O1282*Parameter!$C$6*Parameter!$C$5*Parameter!$C$7*Parameter!$C$8*Parameter!$C$9*Parameter!$C$19*P1282)</f>
        <v>5.33788473063042</v>
      </c>
      <c r="T1283" s="150" t="s">
        <v>169</v>
      </c>
      <c r="V1283" s="153"/>
      <c r="W1283" s="107"/>
      <c r="X1283" s="167"/>
    </row>
    <row r="1284" spans="2:24">
      <c r="B1284" s="151" t="s">
        <v>167</v>
      </c>
      <c r="C1284" s="178">
        <v>43882</v>
      </c>
      <c r="D1284" s="157">
        <f t="shared" si="248"/>
        <v>415</v>
      </c>
      <c r="E1284" s="152">
        <v>2625</v>
      </c>
      <c r="F1284" s="108">
        <f t="shared" si="249"/>
        <v>1.1369863013698631</v>
      </c>
      <c r="H1284" s="142">
        <f t="shared" si="250"/>
        <v>43881</v>
      </c>
      <c r="I1284" s="149">
        <f>MAX(0,$I$14*E1283*Parameter!$C$6*Parameter!$C$5*Parameter!$C$7*Parameter!$C$8*Parameter!$C$9*Parameter!$C$19*F1283)</f>
        <v>1820.9117745525139</v>
      </c>
      <c r="J1284" s="150" t="s">
        <v>187</v>
      </c>
      <c r="L1284" s="268" t="s">
        <v>167</v>
      </c>
      <c r="M1284" s="278">
        <v>43930</v>
      </c>
      <c r="N1284" s="269">
        <f t="shared" si="254"/>
        <v>463</v>
      </c>
      <c r="O1284" s="270">
        <v>18</v>
      </c>
      <c r="P1284" s="108">
        <f t="shared" si="255"/>
        <v>1.2684931506849315</v>
      </c>
      <c r="R1284" s="142">
        <f t="shared" si="256"/>
        <v>43929</v>
      </c>
      <c r="S1284" s="149">
        <f>MAX(0,$S$14*O1283*Parameter!$C$6*Parameter!$C$5*Parameter!$C$7*Parameter!$C$8*Parameter!$C$9*Parameter!$C$19*P1283)</f>
        <v>8.406300031318187</v>
      </c>
      <c r="T1284" s="150" t="s">
        <v>169</v>
      </c>
      <c r="V1284" s="153"/>
      <c r="W1284" s="107"/>
      <c r="X1284" s="167"/>
    </row>
    <row r="1285" spans="2:24">
      <c r="B1285" s="151" t="s">
        <v>167</v>
      </c>
      <c r="C1285" s="178">
        <v>43883</v>
      </c>
      <c r="D1285" s="157">
        <f t="shared" si="248"/>
        <v>416</v>
      </c>
      <c r="E1285" s="152">
        <v>1074</v>
      </c>
      <c r="F1285" s="108">
        <f t="shared" si="249"/>
        <v>1.1397260273972603</v>
      </c>
      <c r="H1285" s="142">
        <f t="shared" si="250"/>
        <v>43882</v>
      </c>
      <c r="I1285" s="149">
        <f>MAX(0,$I$14*E1284*Parameter!$C$6*Parameter!$C$5*Parameter!$C$7*Parameter!$C$8*Parameter!$C$9*Parameter!$C$19*F1284)</f>
        <v>1801.9703063001282</v>
      </c>
      <c r="J1285" s="150" t="s">
        <v>187</v>
      </c>
      <c r="L1285" s="268" t="s">
        <v>167</v>
      </c>
      <c r="M1285" s="278">
        <v>43932</v>
      </c>
      <c r="N1285" s="269">
        <f t="shared" si="254"/>
        <v>465</v>
      </c>
      <c r="O1285" s="270">
        <v>1</v>
      </c>
      <c r="P1285" s="108">
        <f t="shared" si="255"/>
        <v>1.273972602739726</v>
      </c>
      <c r="R1285" s="142">
        <f t="shared" si="256"/>
        <v>43930</v>
      </c>
      <c r="S1285" s="149">
        <f>MAX(0,$S$14*O1284*Parameter!$C$6*Parameter!$C$5*Parameter!$C$7*Parameter!$C$8*Parameter!$C$9*Parameter!$C$19*P1284)</f>
        <v>13.785538067887794</v>
      </c>
      <c r="T1285" s="150" t="s">
        <v>169</v>
      </c>
      <c r="V1285" s="153"/>
      <c r="W1285" s="107"/>
      <c r="X1285" s="167"/>
    </row>
    <row r="1286" spans="2:24">
      <c r="B1286" s="151" t="s">
        <v>167</v>
      </c>
      <c r="C1286" s="178">
        <v>43884</v>
      </c>
      <c r="D1286" s="157">
        <f t="shared" si="248"/>
        <v>417</v>
      </c>
      <c r="E1286" s="152">
        <v>701</v>
      </c>
      <c r="F1286" s="108">
        <f t="shared" si="249"/>
        <v>1.1424657534246576</v>
      </c>
      <c r="H1286" s="142">
        <f t="shared" si="250"/>
        <v>43883</v>
      </c>
      <c r="I1286" s="149">
        <f>MAX(0,$I$14*E1285*Parameter!$C$6*Parameter!$C$5*Parameter!$C$7*Parameter!$C$8*Parameter!$C$9*Parameter!$C$19*F1285)</f>
        <v>739.03981762937144</v>
      </c>
      <c r="J1286" s="150" t="s">
        <v>187</v>
      </c>
      <c r="L1286" s="268" t="s">
        <v>167</v>
      </c>
      <c r="M1286" s="278">
        <v>43947</v>
      </c>
      <c r="N1286" s="269">
        <f t="shared" si="254"/>
        <v>480</v>
      </c>
      <c r="O1286" s="270">
        <v>2</v>
      </c>
      <c r="P1286" s="108">
        <f t="shared" si="255"/>
        <v>1.3150684931506849</v>
      </c>
      <c r="R1286" s="142">
        <f t="shared" si="256"/>
        <v>43932</v>
      </c>
      <c r="S1286" s="149">
        <f>MAX(0,$S$14*O1285*Parameter!$C$6*Parameter!$C$5*Parameter!$C$7*Parameter!$C$8*Parameter!$C$9*Parameter!$C$19*P1285)</f>
        <v>0.76917149046890132</v>
      </c>
      <c r="T1286" s="150" t="s">
        <v>169</v>
      </c>
      <c r="V1286" s="153"/>
      <c r="W1286" s="107"/>
      <c r="X1286" s="167"/>
    </row>
    <row r="1287" spans="2:24">
      <c r="B1287" s="151" t="s">
        <v>167</v>
      </c>
      <c r="C1287" s="178">
        <v>43885</v>
      </c>
      <c r="D1287" s="157">
        <f t="shared" si="248"/>
        <v>418</v>
      </c>
      <c r="E1287" s="152">
        <v>1745</v>
      </c>
      <c r="F1287" s="108">
        <f t="shared" si="249"/>
        <v>1.1452054794520548</v>
      </c>
      <c r="H1287" s="142">
        <f t="shared" si="250"/>
        <v>43884</v>
      </c>
      <c r="I1287" s="149">
        <f>MAX(0,$I$14*E1286*Parameter!$C$6*Parameter!$C$5*Parameter!$C$7*Parameter!$C$8*Parameter!$C$9*Parameter!$C$19*F1286)</f>
        <v>483.53097328902766</v>
      </c>
      <c r="J1287" s="150" t="s">
        <v>187</v>
      </c>
      <c r="L1287" s="268" t="s">
        <v>290</v>
      </c>
      <c r="M1287" s="278">
        <v>43956</v>
      </c>
      <c r="N1287" s="269">
        <f t="shared" si="254"/>
        <v>489</v>
      </c>
      <c r="O1287" s="270">
        <v>2</v>
      </c>
      <c r="P1287" s="108">
        <f t="shared" si="255"/>
        <v>1.3397260273972602</v>
      </c>
      <c r="R1287" s="142">
        <f t="shared" si="256"/>
        <v>43947</v>
      </c>
      <c r="S1287" s="149">
        <f>MAX(0,$S$14*O1286*Parameter!$C$6*Parameter!$C$5*Parameter!$C$7*Parameter!$C$8*Parameter!$C$9*Parameter!$C$19*P1286)</f>
        <v>1.5879669480648286</v>
      </c>
      <c r="T1287" s="150" t="s">
        <v>169</v>
      </c>
      <c r="V1287" s="153"/>
      <c r="W1287" s="107"/>
      <c r="X1287" s="167"/>
    </row>
    <row r="1288" spans="2:24">
      <c r="B1288" s="151" t="s">
        <v>167</v>
      </c>
      <c r="C1288" s="178">
        <v>43886</v>
      </c>
      <c r="D1288" s="157">
        <f t="shared" si="248"/>
        <v>419</v>
      </c>
      <c r="E1288" s="152">
        <v>1265</v>
      </c>
      <c r="F1288" s="108">
        <f t="shared" si="249"/>
        <v>1.1479452054794521</v>
      </c>
      <c r="H1288" s="142">
        <f t="shared" si="250"/>
        <v>43885</v>
      </c>
      <c r="I1288" s="149">
        <f>MAX(0,$I$14*E1287*Parameter!$C$6*Parameter!$C$5*Parameter!$C$7*Parameter!$C$8*Parameter!$C$9*Parameter!$C$19*F1287)</f>
        <v>1206.5405954041321</v>
      </c>
      <c r="J1288" s="150" t="s">
        <v>187</v>
      </c>
      <c r="L1288" s="268" t="s">
        <v>167</v>
      </c>
      <c r="M1288" s="278">
        <v>43963</v>
      </c>
      <c r="N1288" s="269">
        <f t="shared" si="254"/>
        <v>496</v>
      </c>
      <c r="O1288" s="270">
        <v>11</v>
      </c>
      <c r="P1288" s="108">
        <f t="shared" si="255"/>
        <v>1.3589041095890411</v>
      </c>
      <c r="R1288" s="142">
        <f t="shared" si="256"/>
        <v>43956</v>
      </c>
      <c r="S1288" s="149">
        <f>MAX(0,$S$14*O1287*Parameter!$C$6*Parameter!$C$5*Parameter!$C$7*Parameter!$C$8*Parameter!$C$9*Parameter!$C$19*P1287)</f>
        <v>1.617741328341044</v>
      </c>
      <c r="T1288" s="150" t="s">
        <v>169</v>
      </c>
      <c r="V1288" s="153"/>
      <c r="W1288" s="107"/>
      <c r="X1288" s="167"/>
    </row>
    <row r="1289" spans="2:24">
      <c r="B1289" s="151" t="s">
        <v>167</v>
      </c>
      <c r="C1289" s="178">
        <v>43887</v>
      </c>
      <c r="D1289" s="157">
        <f t="shared" si="248"/>
        <v>420</v>
      </c>
      <c r="E1289" s="152">
        <v>334</v>
      </c>
      <c r="F1289" s="108">
        <f t="shared" si="249"/>
        <v>1.1506849315068493</v>
      </c>
      <c r="H1289" s="142">
        <f t="shared" si="250"/>
        <v>43886</v>
      </c>
      <c r="I1289" s="149">
        <f>MAX(0,$I$14*E1288*Parameter!$C$6*Parameter!$C$5*Parameter!$C$7*Parameter!$C$8*Parameter!$C$9*Parameter!$C$19*F1288)</f>
        <v>876.74798053910581</v>
      </c>
      <c r="J1289" s="150" t="s">
        <v>187</v>
      </c>
      <c r="L1289" s="268" t="s">
        <v>167</v>
      </c>
      <c r="M1289" s="278">
        <v>43964</v>
      </c>
      <c r="N1289" s="269">
        <f t="shared" si="254"/>
        <v>497</v>
      </c>
      <c r="O1289" s="270">
        <v>19</v>
      </c>
      <c r="P1289" s="108">
        <f t="shared" si="255"/>
        <v>1.3616438356164384</v>
      </c>
      <c r="R1289" s="142">
        <f t="shared" si="256"/>
        <v>43963</v>
      </c>
      <c r="S1289" s="149">
        <f>MAX(0,$S$14*O1288*Parameter!$C$6*Parameter!$C$5*Parameter!$C$7*Parameter!$C$8*Parameter!$C$9*Parameter!$C$19*P1288)</f>
        <v>9.0249454881684432</v>
      </c>
      <c r="T1289" s="150" t="s">
        <v>169</v>
      </c>
      <c r="V1289" s="153"/>
      <c r="W1289" s="107"/>
      <c r="X1289" s="167"/>
    </row>
    <row r="1290" spans="2:24">
      <c r="B1290" s="151" t="s">
        <v>167</v>
      </c>
      <c r="C1290" s="178">
        <v>43888</v>
      </c>
      <c r="D1290" s="157">
        <f t="shared" si="248"/>
        <v>421</v>
      </c>
      <c r="E1290" s="152">
        <v>231</v>
      </c>
      <c r="F1290" s="108">
        <f t="shared" si="249"/>
        <v>1.1534246575342466</v>
      </c>
      <c r="H1290" s="142">
        <f t="shared" si="250"/>
        <v>43887</v>
      </c>
      <c r="I1290" s="149">
        <f>MAX(0,$I$14*E1289*Parameter!$C$6*Parameter!$C$5*Parameter!$C$7*Parameter!$C$8*Parameter!$C$9*Parameter!$C$19*F1289)</f>
        <v>232.04167028597308</v>
      </c>
      <c r="J1290" s="150" t="s">
        <v>187</v>
      </c>
      <c r="L1290" s="268" t="s">
        <v>167</v>
      </c>
      <c r="M1290" s="278">
        <v>43969</v>
      </c>
      <c r="N1290" s="269">
        <f t="shared" si="254"/>
        <v>502</v>
      </c>
      <c r="O1290" s="270">
        <v>4</v>
      </c>
      <c r="P1290" s="108">
        <f t="shared" si="255"/>
        <v>1.3753424657534246</v>
      </c>
      <c r="R1290" s="142">
        <f t="shared" si="256"/>
        <v>43964</v>
      </c>
      <c r="S1290" s="149">
        <f>MAX(0,$S$14*O1289*Parameter!$C$6*Parameter!$C$5*Parameter!$C$7*Parameter!$C$8*Parameter!$C$9*Parameter!$C$19*P1289)</f>
        <v>15.619970719350185</v>
      </c>
      <c r="T1290" s="150" t="s">
        <v>169</v>
      </c>
      <c r="V1290" s="153"/>
      <c r="W1290" s="107"/>
      <c r="X1290" s="167"/>
    </row>
    <row r="1291" spans="2:24">
      <c r="B1291" s="151" t="s">
        <v>167</v>
      </c>
      <c r="C1291" s="178">
        <v>43889</v>
      </c>
      <c r="D1291" s="157">
        <f t="shared" si="248"/>
        <v>422</v>
      </c>
      <c r="E1291" s="152">
        <v>988</v>
      </c>
      <c r="F1291" s="108">
        <f t="shared" si="249"/>
        <v>1.1561643835616437</v>
      </c>
      <c r="H1291" s="142">
        <f t="shared" si="250"/>
        <v>43888</v>
      </c>
      <c r="I1291" s="149">
        <f>MAX(0,$I$14*E1290*Parameter!$C$6*Parameter!$C$5*Parameter!$C$7*Parameter!$C$8*Parameter!$C$9*Parameter!$C$19*F1290)</f>
        <v>160.86601423567987</v>
      </c>
      <c r="J1291" s="150" t="s">
        <v>187</v>
      </c>
      <c r="L1291" s="268" t="s">
        <v>167</v>
      </c>
      <c r="M1291" s="278">
        <v>43978</v>
      </c>
      <c r="N1291" s="269">
        <f t="shared" si="254"/>
        <v>511</v>
      </c>
      <c r="O1291" s="270">
        <v>5</v>
      </c>
      <c r="P1291" s="108">
        <f t="shared" si="255"/>
        <v>1.4</v>
      </c>
      <c r="R1291" s="142">
        <f t="shared" si="256"/>
        <v>43969</v>
      </c>
      <c r="S1291" s="149">
        <f>MAX(0,$S$14*O1290*Parameter!$C$6*Parameter!$C$5*Parameter!$C$7*Parameter!$C$8*Parameter!$C$9*Parameter!$C$19*P1290)</f>
        <v>3.3214975330355996</v>
      </c>
      <c r="T1291" s="150" t="s">
        <v>169</v>
      </c>
      <c r="V1291" s="153"/>
      <c r="W1291" s="107"/>
      <c r="X1291" s="167"/>
    </row>
    <row r="1292" spans="2:24">
      <c r="B1292" s="151" t="s">
        <v>167</v>
      </c>
      <c r="C1292" s="178">
        <v>43891</v>
      </c>
      <c r="D1292" s="157">
        <f t="shared" si="248"/>
        <v>424</v>
      </c>
      <c r="E1292" s="152">
        <v>1</v>
      </c>
      <c r="F1292" s="108">
        <f t="shared" si="249"/>
        <v>1.1616438356164382</v>
      </c>
      <c r="H1292" s="142">
        <f t="shared" si="250"/>
        <v>43889</v>
      </c>
      <c r="I1292" s="149">
        <f>MAX(0,$I$14*E1291*Parameter!$C$6*Parameter!$C$5*Parameter!$C$7*Parameter!$C$8*Parameter!$C$9*Parameter!$C$19*F1291)</f>
        <v>689.66727860245567</v>
      </c>
      <c r="J1292" s="150" t="s">
        <v>187</v>
      </c>
      <c r="L1292" s="268" t="s">
        <v>290</v>
      </c>
      <c r="M1292" s="278">
        <v>43979</v>
      </c>
      <c r="N1292" s="269">
        <f t="shared" si="254"/>
        <v>512</v>
      </c>
      <c r="O1292" s="270">
        <v>32</v>
      </c>
      <c r="P1292" s="108">
        <f t="shared" si="255"/>
        <v>1.4027397260273973</v>
      </c>
      <c r="R1292" s="142">
        <f t="shared" si="256"/>
        <v>43978</v>
      </c>
      <c r="S1292" s="149">
        <f>MAX(0,$S$14*O1291*Parameter!$C$6*Parameter!$C$5*Parameter!$C$7*Parameter!$C$8*Parameter!$C$9*Parameter!$C$19*P1291)</f>
        <v>4.2263078669850387</v>
      </c>
      <c r="T1292" s="150" t="s">
        <v>169</v>
      </c>
      <c r="V1292" s="153"/>
      <c r="W1292" s="107"/>
      <c r="X1292" s="167"/>
    </row>
    <row r="1293" spans="2:24">
      <c r="B1293" s="285" t="s">
        <v>176</v>
      </c>
      <c r="C1293" s="285"/>
      <c r="D1293" s="285"/>
      <c r="E1293" s="286">
        <f>SUM(E1274:E1292)</f>
        <v>17498</v>
      </c>
      <c r="F1293" s="287"/>
      <c r="H1293" s="142">
        <f t="shared" si="250"/>
        <v>43891</v>
      </c>
      <c r="I1293" s="149">
        <f>MAX(0,$I$14*E1292*Parameter!$C$6*Parameter!$C$5*Parameter!$C$7*Parameter!$C$8*Parameter!$C$9*Parameter!$C$19*F1292)</f>
        <v>0.70135206872863254</v>
      </c>
      <c r="J1293" s="150" t="s">
        <v>187</v>
      </c>
      <c r="L1293" s="268" t="s">
        <v>167</v>
      </c>
      <c r="M1293" s="278">
        <v>43980</v>
      </c>
      <c r="N1293" s="269">
        <f t="shared" si="254"/>
        <v>513</v>
      </c>
      <c r="O1293" s="270">
        <v>7</v>
      </c>
      <c r="P1293" s="108">
        <f t="shared" si="255"/>
        <v>1.4054794520547946</v>
      </c>
      <c r="R1293" s="142">
        <f t="shared" si="256"/>
        <v>43979</v>
      </c>
      <c r="S1293" s="149">
        <f>MAX(0,$S$14*O1292*Parameter!$C$6*Parameter!$C$5*Parameter!$C$7*Parameter!$C$8*Parameter!$C$9*Parameter!$C$19*P1292)</f>
        <v>27.10130258030641</v>
      </c>
      <c r="T1293" s="150" t="s">
        <v>169</v>
      </c>
      <c r="V1293" s="153"/>
      <c r="W1293" s="107"/>
      <c r="X1293" s="167"/>
    </row>
    <row r="1294" spans="2:24">
      <c r="B1294" s="285"/>
      <c r="C1294" s="285"/>
      <c r="D1294" s="285"/>
      <c r="E1294" s="286"/>
      <c r="F1294" s="287"/>
      <c r="H1294" s="144" t="s">
        <v>177</v>
      </c>
      <c r="I1294" s="238">
        <f>SUM(I1275:I1293)</f>
        <v>11995.252551713846</v>
      </c>
      <c r="J1294" s="150" t="s">
        <v>169</v>
      </c>
      <c r="L1294" s="268" t="s">
        <v>167</v>
      </c>
      <c r="M1294" s="278">
        <v>43993</v>
      </c>
      <c r="N1294" s="269">
        <f t="shared" si="254"/>
        <v>526</v>
      </c>
      <c r="O1294" s="270">
        <v>4</v>
      </c>
      <c r="P1294" s="108">
        <f t="shared" si="255"/>
        <v>1.4136986301369863</v>
      </c>
      <c r="R1294" s="142">
        <f t="shared" si="256"/>
        <v>43980</v>
      </c>
      <c r="S1294" s="149">
        <f>MAX(0,$S$14*O1293*Parameter!$C$6*Parameter!$C$5*Parameter!$C$7*Parameter!$C$8*Parameter!$C$9*Parameter!$C$19*P1293)</f>
        <v>5.9399888651050015</v>
      </c>
      <c r="T1294" s="150" t="s">
        <v>169</v>
      </c>
      <c r="V1294" s="153"/>
      <c r="W1294" s="107"/>
      <c r="X1294" s="167"/>
    </row>
    <row r="1295" spans="2:24">
      <c r="B1295" s="251"/>
      <c r="C1295" s="243"/>
      <c r="D1295" s="244"/>
      <c r="E1295" s="107"/>
      <c r="F1295" s="245"/>
      <c r="H1295" s="246"/>
      <c r="I1295" s="247"/>
      <c r="J1295" s="235"/>
      <c r="L1295" s="268" t="s">
        <v>167</v>
      </c>
      <c r="M1295" s="278">
        <v>43995</v>
      </c>
      <c r="N1295" s="269">
        <f t="shared" si="254"/>
        <v>528</v>
      </c>
      <c r="O1295" s="270">
        <v>31</v>
      </c>
      <c r="P1295" s="108">
        <f t="shared" si="255"/>
        <v>1.4136986301369863</v>
      </c>
      <c r="R1295" s="142">
        <f t="shared" si="256"/>
        <v>43993</v>
      </c>
      <c r="S1295" s="149">
        <f>MAX(0,$S$14*O1294*Parameter!$C$6*Parameter!$C$5*Parameter!$C$7*Parameter!$C$8*Parameter!$C$9*Parameter!$C$19*P1294)</f>
        <v>3.4141289383393816</v>
      </c>
      <c r="T1295" s="150" t="s">
        <v>169</v>
      </c>
      <c r="V1295" s="153"/>
      <c r="W1295" s="107"/>
      <c r="X1295" s="167"/>
    </row>
    <row r="1296" spans="2:24">
      <c r="B1296" s="251"/>
      <c r="C1296" s="243"/>
      <c r="D1296" s="244"/>
      <c r="E1296" s="107"/>
      <c r="F1296" s="245"/>
      <c r="H1296" s="246"/>
      <c r="I1296" s="247"/>
      <c r="J1296" s="235"/>
      <c r="L1296" s="268" t="s">
        <v>167</v>
      </c>
      <c r="M1296" s="278">
        <v>43996</v>
      </c>
      <c r="N1296" s="269">
        <f t="shared" si="254"/>
        <v>529</v>
      </c>
      <c r="O1296" s="270">
        <v>8</v>
      </c>
      <c r="P1296" s="108">
        <f t="shared" si="255"/>
        <v>1.4136986301369863</v>
      </c>
      <c r="R1296" s="142">
        <f t="shared" si="256"/>
        <v>43995</v>
      </c>
      <c r="S1296" s="149">
        <f>MAX(0,$S$14*O1295*Parameter!$C$6*Parameter!$C$5*Parameter!$C$7*Parameter!$C$8*Parameter!$C$9*Parameter!$C$19*P1295)</f>
        <v>26.459499272130213</v>
      </c>
      <c r="T1296" s="150" t="s">
        <v>169</v>
      </c>
      <c r="V1296" s="153"/>
      <c r="W1296" s="107"/>
      <c r="X1296" s="167"/>
    </row>
    <row r="1297" spans="2:24">
      <c r="B1297" s="251"/>
      <c r="C1297" s="243"/>
      <c r="D1297" s="244"/>
      <c r="E1297" s="107"/>
      <c r="F1297" s="245"/>
      <c r="H1297" s="246"/>
      <c r="I1297" s="247"/>
      <c r="J1297" s="235"/>
      <c r="L1297" s="268" t="s">
        <v>290</v>
      </c>
      <c r="M1297" s="278">
        <v>43998</v>
      </c>
      <c r="N1297" s="269">
        <f t="shared" si="254"/>
        <v>531</v>
      </c>
      <c r="O1297" s="270">
        <v>8</v>
      </c>
      <c r="P1297" s="108">
        <f t="shared" si="255"/>
        <v>1.4136986301369863</v>
      </c>
      <c r="R1297" s="142">
        <f t="shared" si="256"/>
        <v>43996</v>
      </c>
      <c r="S1297" s="149">
        <f>MAX(0,$S$14*O1296*Parameter!$C$6*Parameter!$C$5*Parameter!$C$7*Parameter!$C$8*Parameter!$C$9*Parameter!$C$19*P1296)</f>
        <v>6.8282578766787632</v>
      </c>
      <c r="T1297" s="150" t="s">
        <v>169</v>
      </c>
      <c r="V1297" s="153"/>
      <c r="W1297" s="107"/>
      <c r="X1297" s="167"/>
    </row>
    <row r="1298" spans="2:24">
      <c r="B1298" s="251"/>
      <c r="C1298" s="243"/>
      <c r="D1298" s="244"/>
      <c r="E1298" s="107"/>
      <c r="F1298" s="245"/>
      <c r="H1298" s="246"/>
      <c r="I1298" s="247"/>
      <c r="J1298" s="235"/>
      <c r="L1298" s="268" t="s">
        <v>167</v>
      </c>
      <c r="M1298" s="278">
        <v>43999</v>
      </c>
      <c r="N1298" s="269">
        <f t="shared" si="254"/>
        <v>532</v>
      </c>
      <c r="O1298" s="270">
        <v>9</v>
      </c>
      <c r="P1298" s="108">
        <f t="shared" si="255"/>
        <v>1.4136986301369863</v>
      </c>
      <c r="R1298" s="142">
        <f t="shared" si="256"/>
        <v>43998</v>
      </c>
      <c r="S1298" s="149">
        <f>MAX(0,$S$14*O1297*Parameter!$C$6*Parameter!$C$5*Parameter!$C$7*Parameter!$C$8*Parameter!$C$9*Parameter!$C$19*P1297)</f>
        <v>6.8282578766787632</v>
      </c>
      <c r="T1298" s="150" t="s">
        <v>169</v>
      </c>
      <c r="V1298" s="153"/>
      <c r="W1298" s="107"/>
      <c r="X1298" s="167"/>
    </row>
    <row r="1299" spans="2:24">
      <c r="B1299" s="251"/>
      <c r="C1299" s="243"/>
      <c r="D1299" s="244"/>
      <c r="E1299" s="107"/>
      <c r="F1299" s="245"/>
      <c r="H1299" s="246"/>
      <c r="I1299" s="247"/>
      <c r="J1299" s="235"/>
      <c r="L1299" s="268" t="s">
        <v>167</v>
      </c>
      <c r="M1299" s="278">
        <v>44001</v>
      </c>
      <c r="N1299" s="269">
        <f t="shared" si="254"/>
        <v>534</v>
      </c>
      <c r="O1299" s="270">
        <v>20</v>
      </c>
      <c r="P1299" s="108">
        <f t="shared" si="255"/>
        <v>1.4136986301369863</v>
      </c>
      <c r="R1299" s="142">
        <f t="shared" si="256"/>
        <v>43999</v>
      </c>
      <c r="S1299" s="149">
        <f>MAX(0,$S$14*O1298*Parameter!$C$6*Parameter!$C$5*Parameter!$C$7*Parameter!$C$8*Parameter!$C$9*Parameter!$C$19*P1298)</f>
        <v>7.6817901112636084</v>
      </c>
      <c r="T1299" s="150" t="s">
        <v>169</v>
      </c>
      <c r="V1299" s="153"/>
      <c r="W1299" s="107"/>
      <c r="X1299" s="167"/>
    </row>
    <row r="1300" spans="2:24">
      <c r="B1300" s="251"/>
      <c r="C1300" s="243"/>
      <c r="D1300" s="244"/>
      <c r="E1300" s="107"/>
      <c r="F1300" s="245"/>
      <c r="H1300" s="246"/>
      <c r="I1300" s="247"/>
      <c r="J1300" s="235"/>
      <c r="L1300" s="268" t="s">
        <v>167</v>
      </c>
      <c r="M1300" s="278">
        <v>44025</v>
      </c>
      <c r="N1300" s="269">
        <f t="shared" si="254"/>
        <v>558</v>
      </c>
      <c r="O1300" s="270">
        <v>6</v>
      </c>
      <c r="P1300" s="108">
        <f t="shared" si="255"/>
        <v>1.4136986301369863</v>
      </c>
      <c r="R1300" s="142">
        <f t="shared" si="256"/>
        <v>44001</v>
      </c>
      <c r="S1300" s="149">
        <f>MAX(0,$S$14*O1299*Parameter!$C$6*Parameter!$C$5*Parameter!$C$7*Parameter!$C$8*Parameter!$C$9*Parameter!$C$19*P1299)</f>
        <v>17.070644691696909</v>
      </c>
      <c r="T1300" s="150" t="s">
        <v>169</v>
      </c>
      <c r="V1300" s="153"/>
      <c r="W1300" s="107"/>
      <c r="X1300" s="167"/>
    </row>
    <row r="1301" spans="2:24">
      <c r="B1301" s="251"/>
      <c r="C1301" s="243"/>
      <c r="D1301" s="244"/>
      <c r="E1301" s="107"/>
      <c r="F1301" s="245"/>
      <c r="H1301" s="246"/>
      <c r="I1301" s="247"/>
      <c r="J1301" s="235"/>
      <c r="L1301" s="268" t="s">
        <v>167</v>
      </c>
      <c r="M1301" s="278">
        <v>44026</v>
      </c>
      <c r="N1301" s="269">
        <f t="shared" si="254"/>
        <v>559</v>
      </c>
      <c r="O1301" s="270">
        <v>14</v>
      </c>
      <c r="P1301" s="108">
        <f t="shared" si="255"/>
        <v>1.4136986301369863</v>
      </c>
      <c r="R1301" s="142">
        <f t="shared" si="256"/>
        <v>44025</v>
      </c>
      <c r="S1301" s="149">
        <f>MAX(0,$S$14*O1300*Parameter!$C$6*Parameter!$C$5*Parameter!$C$7*Parameter!$C$8*Parameter!$C$9*Parameter!$C$19*P1300)</f>
        <v>5.1211934075090726</v>
      </c>
      <c r="T1301" s="150" t="s">
        <v>169</v>
      </c>
      <c r="V1301" s="153"/>
      <c r="W1301" s="107"/>
      <c r="X1301" s="167"/>
    </row>
    <row r="1302" spans="2:24">
      <c r="B1302" s="251"/>
      <c r="C1302" s="243"/>
      <c r="D1302" s="244"/>
      <c r="E1302" s="107"/>
      <c r="F1302" s="245"/>
      <c r="H1302" s="246"/>
      <c r="I1302" s="247"/>
      <c r="J1302" s="235"/>
      <c r="L1302" s="268" t="s">
        <v>290</v>
      </c>
      <c r="M1302" s="278">
        <v>44034</v>
      </c>
      <c r="N1302" s="269">
        <f t="shared" si="254"/>
        <v>567</v>
      </c>
      <c r="O1302" s="270">
        <v>14</v>
      </c>
      <c r="P1302" s="108">
        <f t="shared" si="255"/>
        <v>1.4136986301369863</v>
      </c>
      <c r="R1302" s="142">
        <f t="shared" si="256"/>
        <v>44026</v>
      </c>
      <c r="S1302" s="149">
        <f>MAX(0,$S$14*O1301*Parameter!$C$6*Parameter!$C$5*Parameter!$C$7*Parameter!$C$8*Parameter!$C$9*Parameter!$C$19*P1301)</f>
        <v>11.949451284187838</v>
      </c>
      <c r="T1302" s="150" t="s">
        <v>169</v>
      </c>
      <c r="V1302" s="153"/>
      <c r="W1302" s="107"/>
      <c r="X1302" s="167"/>
    </row>
    <row r="1303" spans="2:24">
      <c r="B1303" s="251"/>
      <c r="C1303" s="243"/>
      <c r="D1303" s="244"/>
      <c r="E1303" s="107"/>
      <c r="F1303" s="245"/>
      <c r="H1303" s="246"/>
      <c r="I1303" s="247"/>
      <c r="J1303" s="235"/>
      <c r="L1303" s="268" t="s">
        <v>167</v>
      </c>
      <c r="M1303" s="278">
        <v>44035</v>
      </c>
      <c r="N1303" s="269">
        <f t="shared" si="254"/>
        <v>568</v>
      </c>
      <c r="O1303" s="270">
        <v>6</v>
      </c>
      <c r="P1303" s="108">
        <f t="shared" si="255"/>
        <v>1.4136986301369863</v>
      </c>
      <c r="R1303" s="142">
        <f t="shared" si="256"/>
        <v>44034</v>
      </c>
      <c r="S1303" s="149">
        <f>MAX(0,$S$14*O1302*Parameter!$C$6*Parameter!$C$5*Parameter!$C$7*Parameter!$C$8*Parameter!$C$9*Parameter!$C$19*P1302)</f>
        <v>11.949451284187838</v>
      </c>
      <c r="T1303" s="150" t="s">
        <v>169</v>
      </c>
      <c r="V1303" s="153"/>
      <c r="W1303" s="107"/>
      <c r="X1303" s="167"/>
    </row>
    <row r="1304" spans="2:24">
      <c r="B1304" s="251"/>
      <c r="C1304" s="243"/>
      <c r="D1304" s="244"/>
      <c r="E1304" s="107"/>
      <c r="F1304" s="245"/>
      <c r="H1304" s="246"/>
      <c r="I1304" s="247"/>
      <c r="J1304" s="235"/>
      <c r="L1304" s="268" t="s">
        <v>167</v>
      </c>
      <c r="M1304" s="278">
        <v>44036</v>
      </c>
      <c r="N1304" s="269">
        <f t="shared" si="254"/>
        <v>569</v>
      </c>
      <c r="O1304" s="270">
        <v>25</v>
      </c>
      <c r="P1304" s="108">
        <f t="shared" si="255"/>
        <v>1.4136986301369863</v>
      </c>
      <c r="R1304" s="142">
        <f t="shared" si="256"/>
        <v>44035</v>
      </c>
      <c r="S1304" s="149">
        <f>MAX(0,$S$14*O1303*Parameter!$C$6*Parameter!$C$5*Parameter!$C$7*Parameter!$C$8*Parameter!$C$9*Parameter!$C$19*P1303)</f>
        <v>5.1211934075090726</v>
      </c>
      <c r="T1304" s="150" t="s">
        <v>169</v>
      </c>
      <c r="V1304" s="153"/>
      <c r="W1304" s="107"/>
      <c r="X1304" s="167"/>
    </row>
    <row r="1305" spans="2:24">
      <c r="B1305" s="251"/>
      <c r="C1305" s="243"/>
      <c r="D1305" s="244"/>
      <c r="E1305" s="107"/>
      <c r="F1305" s="245"/>
      <c r="H1305" s="246"/>
      <c r="I1305" s="247"/>
      <c r="J1305" s="235"/>
      <c r="L1305" s="268" t="s">
        <v>167</v>
      </c>
      <c r="M1305" s="278">
        <v>44048</v>
      </c>
      <c r="N1305" s="269">
        <f t="shared" si="254"/>
        <v>581</v>
      </c>
      <c r="O1305" s="270">
        <v>20</v>
      </c>
      <c r="P1305" s="108">
        <f t="shared" si="255"/>
        <v>1.4136986301369863</v>
      </c>
      <c r="R1305" s="142">
        <f t="shared" si="256"/>
        <v>44036</v>
      </c>
      <c r="S1305" s="149">
        <f>MAX(0,$S$14*O1304*Parameter!$C$6*Parameter!$C$5*Parameter!$C$7*Parameter!$C$8*Parameter!$C$9*Parameter!$C$19*P1304)</f>
        <v>21.33830586462113</v>
      </c>
      <c r="T1305" s="150" t="s">
        <v>169</v>
      </c>
      <c r="V1305" s="153"/>
      <c r="W1305" s="107"/>
      <c r="X1305" s="167"/>
    </row>
    <row r="1306" spans="2:24">
      <c r="B1306" s="251"/>
      <c r="C1306" s="243"/>
      <c r="D1306" s="244"/>
      <c r="E1306" s="107"/>
      <c r="F1306" s="245"/>
      <c r="H1306" s="246"/>
      <c r="I1306" s="247"/>
      <c r="J1306" s="235"/>
      <c r="L1306" s="268" t="s">
        <v>167</v>
      </c>
      <c r="M1306" s="278">
        <v>44049</v>
      </c>
      <c r="N1306" s="269">
        <f t="shared" si="254"/>
        <v>582</v>
      </c>
      <c r="O1306" s="270">
        <v>20</v>
      </c>
      <c r="P1306" s="108">
        <f t="shared" si="255"/>
        <v>1.4136986301369863</v>
      </c>
      <c r="R1306" s="142">
        <f t="shared" si="256"/>
        <v>44048</v>
      </c>
      <c r="S1306" s="149">
        <f>MAX(0,$S$14*O1305*Parameter!$C$6*Parameter!$C$5*Parameter!$C$7*Parameter!$C$8*Parameter!$C$9*Parameter!$C$19*P1305)</f>
        <v>17.070644691696909</v>
      </c>
      <c r="T1306" s="150" t="s">
        <v>169</v>
      </c>
      <c r="V1306" s="153"/>
      <c r="W1306" s="107"/>
      <c r="X1306" s="167"/>
    </row>
    <row r="1307" spans="2:24">
      <c r="B1307" s="251"/>
      <c r="C1307" s="243"/>
      <c r="D1307" s="244"/>
      <c r="E1307" s="107"/>
      <c r="F1307" s="245"/>
      <c r="H1307" s="246"/>
      <c r="I1307" s="247"/>
      <c r="J1307" s="235"/>
      <c r="L1307" s="268" t="s">
        <v>290</v>
      </c>
      <c r="M1307" s="278">
        <v>44050</v>
      </c>
      <c r="N1307" s="269">
        <f t="shared" si="254"/>
        <v>583</v>
      </c>
      <c r="O1307" s="270">
        <v>12</v>
      </c>
      <c r="P1307" s="108">
        <f t="shared" si="255"/>
        <v>1.4136986301369863</v>
      </c>
      <c r="R1307" s="142">
        <f t="shared" si="256"/>
        <v>44049</v>
      </c>
      <c r="S1307" s="149">
        <f>MAX(0,$S$14*O1306*Parameter!$C$6*Parameter!$C$5*Parameter!$C$7*Parameter!$C$8*Parameter!$C$9*Parameter!$C$19*P1306)</f>
        <v>17.070644691696909</v>
      </c>
      <c r="T1307" s="150" t="s">
        <v>169</v>
      </c>
      <c r="V1307" s="153"/>
      <c r="W1307" s="107"/>
      <c r="X1307" s="167"/>
    </row>
    <row r="1308" spans="2:24">
      <c r="B1308" s="251"/>
      <c r="C1308" s="243"/>
      <c r="D1308" s="244"/>
      <c r="E1308" s="107"/>
      <c r="F1308" s="245"/>
      <c r="H1308" s="246"/>
      <c r="I1308" s="247"/>
      <c r="J1308" s="235"/>
      <c r="L1308" s="268" t="s">
        <v>167</v>
      </c>
      <c r="M1308" s="278">
        <v>44053</v>
      </c>
      <c r="N1308" s="269">
        <f t="shared" si="254"/>
        <v>586</v>
      </c>
      <c r="O1308" s="270">
        <v>3</v>
      </c>
      <c r="P1308" s="108">
        <f t="shared" si="255"/>
        <v>1.4136986301369863</v>
      </c>
      <c r="R1308" s="142">
        <f t="shared" si="256"/>
        <v>44050</v>
      </c>
      <c r="S1308" s="149">
        <f>MAX(0,$S$14*O1307*Parameter!$C$6*Parameter!$C$5*Parameter!$C$7*Parameter!$C$8*Parameter!$C$9*Parameter!$C$19*P1307)</f>
        <v>10.242386815018145</v>
      </c>
      <c r="T1308" s="150" t="s">
        <v>169</v>
      </c>
      <c r="V1308" s="153"/>
      <c r="W1308" s="107"/>
      <c r="X1308" s="167"/>
    </row>
    <row r="1309" spans="2:24">
      <c r="B1309" s="251"/>
      <c r="C1309" s="243"/>
      <c r="D1309" s="244"/>
      <c r="E1309" s="107"/>
      <c r="F1309" s="245"/>
      <c r="H1309" s="246"/>
      <c r="I1309" s="247"/>
      <c r="J1309" s="235"/>
      <c r="L1309" s="285" t="s">
        <v>176</v>
      </c>
      <c r="M1309" s="285"/>
      <c r="N1309" s="285"/>
      <c r="O1309" s="286">
        <f>SUM(O1274:O1308)</f>
        <v>502</v>
      </c>
      <c r="P1309" s="287"/>
      <c r="R1309" s="142">
        <f t="shared" si="256"/>
        <v>44053</v>
      </c>
      <c r="S1309" s="149">
        <f>MAX(0,$S$14*O1308*Parameter!$C$6*Parameter!$C$5*Parameter!$C$7*Parameter!$C$8*Parameter!$C$9*Parameter!$C$19*P1308)</f>
        <v>2.5605967037545363</v>
      </c>
      <c r="T1309" s="150" t="s">
        <v>169</v>
      </c>
      <c r="V1309" s="153"/>
      <c r="W1309" s="107"/>
      <c r="X1309" s="167"/>
    </row>
    <row r="1310" spans="2:24">
      <c r="B1310" s="251"/>
      <c r="C1310" s="243"/>
      <c r="D1310" s="244"/>
      <c r="E1310" s="107"/>
      <c r="F1310" s="245"/>
      <c r="H1310" s="246"/>
      <c r="I1310" s="247"/>
      <c r="J1310" s="235"/>
      <c r="L1310" s="285"/>
      <c r="M1310" s="285"/>
      <c r="N1310" s="285"/>
      <c r="O1310" s="286"/>
      <c r="P1310" s="287"/>
      <c r="R1310" s="144" t="s">
        <v>177</v>
      </c>
      <c r="S1310" s="238">
        <f>SUM(S1275:S1309)</f>
        <v>400.33970066504378</v>
      </c>
      <c r="T1310" s="150" t="s">
        <v>169</v>
      </c>
      <c r="V1310" s="153"/>
      <c r="W1310" s="107"/>
      <c r="X1310" s="167"/>
    </row>
    <row r="1311" spans="2:24" ht="15.75" thickBot="1">
      <c r="B1311" s="252"/>
      <c r="C1311" s="253"/>
      <c r="D1311" s="254"/>
      <c r="E1311" s="255"/>
      <c r="F1311" s="256"/>
      <c r="G1311" s="168"/>
      <c r="H1311" s="257"/>
      <c r="I1311" s="258"/>
      <c r="J1311" s="236"/>
      <c r="K1311" s="172"/>
      <c r="L1311" s="172"/>
      <c r="M1311" s="172"/>
      <c r="N1311" s="172"/>
      <c r="O1311" s="172"/>
      <c r="P1311" s="172"/>
      <c r="Q1311" s="172"/>
      <c r="R1311" s="172"/>
      <c r="S1311" s="172"/>
      <c r="T1311" s="172"/>
      <c r="U1311" s="172"/>
      <c r="V1311" s="259"/>
      <c r="W1311" s="255"/>
      <c r="X1311" s="260"/>
    </row>
    <row r="1312" spans="2:24" ht="15.75" thickBot="1"/>
    <row r="1313" spans="2:24" ht="24" thickBot="1">
      <c r="B1313" s="174" t="s">
        <v>89</v>
      </c>
      <c r="C1313" s="158" t="s">
        <v>146</v>
      </c>
      <c r="D1313" s="175">
        <f>I1315+S1315</f>
        <v>12374</v>
      </c>
      <c r="E1313" s="176" t="s">
        <v>147</v>
      </c>
      <c r="F1313" s="158" t="str">
        <f>X1322</f>
        <v>Less than expected</v>
      </c>
      <c r="G1313" s="177"/>
      <c r="H1313" s="177"/>
      <c r="I1313" s="175">
        <f>E1338+O1322</f>
        <v>18000</v>
      </c>
      <c r="J1313" s="177" t="s">
        <v>148</v>
      </c>
      <c r="K1313" s="177"/>
      <c r="L1313" s="177"/>
      <c r="M1313" s="186">
        <v>0</v>
      </c>
      <c r="N1313" s="177" t="s">
        <v>149</v>
      </c>
      <c r="O1313" s="177"/>
      <c r="P1313" s="177"/>
      <c r="Q1313" s="177"/>
      <c r="R1313" s="177"/>
      <c r="S1313" s="175">
        <f>I1313-M1313</f>
        <v>18000</v>
      </c>
      <c r="T1313" s="177" t="s">
        <v>150</v>
      </c>
      <c r="U1313" s="177"/>
      <c r="V1313" s="177"/>
      <c r="W1313" s="242">
        <f>S1313*'MR Reference'!$C$79</f>
        <v>16560</v>
      </c>
      <c r="X1313" s="241" t="s">
        <v>151</v>
      </c>
    </row>
    <row r="1314" spans="2:24" ht="19.5" thickBot="1">
      <c r="B1314" s="159"/>
      <c r="C1314" s="14"/>
      <c r="D1314" s="14"/>
      <c r="E1314" s="15"/>
      <c r="F1314" s="16"/>
      <c r="G1314" s="14"/>
      <c r="X1314" s="160"/>
    </row>
    <row r="1315" spans="2:24" ht="24" thickBot="1">
      <c r="B1315" s="67" t="s">
        <v>340</v>
      </c>
      <c r="C1315" s="237" t="s">
        <v>153</v>
      </c>
      <c r="D1315" s="69"/>
      <c r="E1315" s="70"/>
      <c r="F1315" s="68"/>
      <c r="G1315" s="71"/>
      <c r="H1315" s="68" t="s">
        <v>146</v>
      </c>
      <c r="I1315" s="141">
        <f>ROUNDDOWN(I1339,0)</f>
        <v>12370</v>
      </c>
      <c r="J1315" s="72" t="s">
        <v>147</v>
      </c>
      <c r="L1315" s="67" t="s">
        <v>341</v>
      </c>
      <c r="M1315" s="237" t="s">
        <v>155</v>
      </c>
      <c r="N1315" s="69"/>
      <c r="O1315" s="70"/>
      <c r="P1315" s="239"/>
      <c r="Q1315" s="71"/>
      <c r="R1315" s="68" t="s">
        <v>146</v>
      </c>
      <c r="S1315" s="141">
        <f>ROUNDDOWN(S1323,0)</f>
        <v>4</v>
      </c>
      <c r="T1315" s="72" t="s">
        <v>147</v>
      </c>
      <c r="V1315" s="288" t="s">
        <v>156</v>
      </c>
      <c r="W1315" s="289"/>
      <c r="X1315" s="290"/>
    </row>
    <row r="1316" spans="2:24" ht="18.75">
      <c r="B1316" s="159"/>
      <c r="C1316" s="14"/>
      <c r="D1316" s="14"/>
      <c r="E1316" s="15"/>
      <c r="F1316" s="16"/>
      <c r="G1316" s="14"/>
      <c r="L1316" s="11"/>
      <c r="M1316" s="14"/>
      <c r="N1316" s="14"/>
      <c r="O1316" s="15"/>
      <c r="P1316" s="16"/>
      <c r="Q1316" s="14"/>
      <c r="X1316" s="160"/>
    </row>
    <row r="1317" spans="2:24" ht="18.75">
      <c r="B1317" s="161" t="s">
        <v>157</v>
      </c>
      <c r="C1317" s="14"/>
      <c r="D1317" s="14"/>
      <c r="E1317" s="15"/>
      <c r="F1317" s="16"/>
      <c r="G1317" s="14"/>
      <c r="H1317" s="17" t="s">
        <v>158</v>
      </c>
      <c r="L1317" s="17" t="s">
        <v>283</v>
      </c>
      <c r="M1317" s="14"/>
      <c r="N1317" s="14"/>
      <c r="O1317" s="15"/>
      <c r="P1317" s="16"/>
      <c r="Q1317" s="14"/>
      <c r="R1317" s="17" t="s">
        <v>158</v>
      </c>
      <c r="V1317" s="17" t="s">
        <v>156</v>
      </c>
      <c r="X1317" s="160"/>
    </row>
    <row r="1318" spans="2:24" ht="23.25">
      <c r="B1318" s="162" t="s">
        <v>342</v>
      </c>
      <c r="C1318" s="146"/>
      <c r="D1318" s="144" t="s">
        <v>160</v>
      </c>
      <c r="E1318" s="147" t="s">
        <v>267</v>
      </c>
      <c r="F1318" s="144" t="s">
        <v>162</v>
      </c>
      <c r="G1318" s="18"/>
      <c r="H1318" s="145" t="s">
        <v>340</v>
      </c>
      <c r="I1318" s="144" t="s">
        <v>163</v>
      </c>
      <c r="J1318" s="148" t="s">
        <v>164</v>
      </c>
      <c r="L1318" s="143" t="s">
        <v>343</v>
      </c>
      <c r="M1318" s="146"/>
      <c r="N1318" s="144" t="s">
        <v>160</v>
      </c>
      <c r="O1318" s="147" t="s">
        <v>161</v>
      </c>
      <c r="P1318" s="144" t="s">
        <v>162</v>
      </c>
      <c r="Q1318" s="18"/>
      <c r="R1318" s="145" t="s">
        <v>341</v>
      </c>
      <c r="S1318" s="144" t="s">
        <v>163</v>
      </c>
      <c r="T1318" s="148" t="s">
        <v>164</v>
      </c>
      <c r="V1318" s="143" t="s">
        <v>89</v>
      </c>
      <c r="W1318" s="148" t="s">
        <v>166</v>
      </c>
      <c r="X1318" s="163" t="s">
        <v>164</v>
      </c>
    </row>
    <row r="1319" spans="2:24">
      <c r="B1319" s="164" t="s">
        <v>167</v>
      </c>
      <c r="C1319" s="178">
        <v>43869</v>
      </c>
      <c r="D1319" s="157">
        <f t="shared" ref="D1319:D1337" si="257">(C1319+(365*2))-$C$3</f>
        <v>402</v>
      </c>
      <c r="E1319" s="152">
        <v>806</v>
      </c>
      <c r="F1319" s="108">
        <f t="shared" ref="F1319:F1337" si="258">MIN($C$5/365, (D1319/365))</f>
        <v>1.1013698630136985</v>
      </c>
      <c r="H1319" s="144" t="s">
        <v>168</v>
      </c>
      <c r="I1319" s="147">
        <f>Parameter!$C$18*(Parameter!$C$17/Parameter!$C$4-1)</f>
        <v>1.9310126823253633</v>
      </c>
      <c r="J1319" s="144" t="s">
        <v>169</v>
      </c>
      <c r="L1319" s="268" t="s">
        <v>290</v>
      </c>
      <c r="M1319" s="178">
        <v>43898</v>
      </c>
      <c r="N1319" s="269">
        <f>(M1319+(365*2))-$C$3</f>
        <v>431</v>
      </c>
      <c r="O1319" s="270">
        <v>1</v>
      </c>
      <c r="P1319" s="108">
        <f>MIN($C$5/365, (N1319/365))</f>
        <v>1.1808219178082191</v>
      </c>
      <c r="Q1319" s="11"/>
      <c r="R1319" s="144" t="s">
        <v>168</v>
      </c>
      <c r="S1319" s="147">
        <f>Parameter!$C$18*(Parameter!$C$17/Parameter!$C$4-1)</f>
        <v>1.9310126823253633</v>
      </c>
      <c r="T1319" s="144" t="s">
        <v>169</v>
      </c>
      <c r="V1319" s="151" t="s">
        <v>170</v>
      </c>
      <c r="W1319" s="152">
        <v>44394</v>
      </c>
      <c r="X1319" s="165" t="s">
        <v>171</v>
      </c>
    </row>
    <row r="1320" spans="2:24">
      <c r="B1320" s="164" t="s">
        <v>167</v>
      </c>
      <c r="C1320" s="178">
        <v>43872</v>
      </c>
      <c r="D1320" s="157">
        <f t="shared" si="257"/>
        <v>405</v>
      </c>
      <c r="E1320" s="152">
        <v>731</v>
      </c>
      <c r="F1320" s="108">
        <f t="shared" si="258"/>
        <v>1.1095890410958904</v>
      </c>
      <c r="H1320" s="142">
        <f t="shared" ref="H1320:H1337" si="259">C1319</f>
        <v>43869</v>
      </c>
      <c r="I1320" s="149">
        <f>MAX(0,$I$14*E1319*Parameter!$C$6*Parameter!$C$5*Parameter!$C$7*Parameter!$C$8*Parameter!$C$9*Parameter!$C$19*F1319)</f>
        <v>535.95869455873049</v>
      </c>
      <c r="J1320" s="150" t="s">
        <v>187</v>
      </c>
      <c r="L1320" s="268" t="s">
        <v>167</v>
      </c>
      <c r="M1320" s="178">
        <v>44035</v>
      </c>
      <c r="N1320" s="269">
        <f t="shared" ref="N1320:N1321" si="260">(M1320+(365*2))-$C$3</f>
        <v>568</v>
      </c>
      <c r="O1320" s="270">
        <v>1</v>
      </c>
      <c r="P1320" s="108">
        <f t="shared" ref="P1320:P1321" si="261">MIN($C$5/365, (N1320/365))</f>
        <v>1.4136986301369863</v>
      </c>
      <c r="Q1320" s="11"/>
      <c r="R1320" s="142">
        <f>M1319</f>
        <v>43898</v>
      </c>
      <c r="S1320" s="149">
        <f>MAX(0,$S$14*O1319*Parameter!$C$6*Parameter!$C$5*Parameter!$C$7*Parameter!$C$8*Parameter!$C$9*Parameter!$C$19*P1319)</f>
        <v>0.71293099439160534</v>
      </c>
      <c r="T1320" s="150" t="s">
        <v>169</v>
      </c>
      <c r="V1320" s="151" t="s">
        <v>172</v>
      </c>
      <c r="W1320" s="152">
        <f>(W1319/365)*$C$5</f>
        <v>62759.736986301366</v>
      </c>
      <c r="X1320" s="165" t="s">
        <v>173</v>
      </c>
    </row>
    <row r="1321" spans="2:24">
      <c r="B1321" s="164" t="s">
        <v>167</v>
      </c>
      <c r="C1321" s="178">
        <v>43873</v>
      </c>
      <c r="D1321" s="157">
        <f t="shared" si="257"/>
        <v>406</v>
      </c>
      <c r="E1321" s="152">
        <v>408</v>
      </c>
      <c r="F1321" s="108">
        <f t="shared" si="258"/>
        <v>1.1123287671232878</v>
      </c>
      <c r="H1321" s="142">
        <f t="shared" si="259"/>
        <v>43872</v>
      </c>
      <c r="I1321" s="149">
        <f>MAX(0,$I$14*E1320*Parameter!$C$6*Parameter!$C$5*Parameter!$C$7*Parameter!$C$8*Parameter!$C$9*Parameter!$C$19*F1320)</f>
        <v>489.71411959305505</v>
      </c>
      <c r="J1321" s="150" t="s">
        <v>187</v>
      </c>
      <c r="L1321" s="268" t="s">
        <v>167</v>
      </c>
      <c r="M1321" s="178">
        <v>44089</v>
      </c>
      <c r="N1321" s="269">
        <f t="shared" si="260"/>
        <v>622</v>
      </c>
      <c r="O1321" s="270">
        <v>4</v>
      </c>
      <c r="P1321" s="108">
        <f t="shared" si="261"/>
        <v>1.4136986301369863</v>
      </c>
      <c r="Q1321" s="11"/>
      <c r="R1321" s="142">
        <f t="shared" ref="R1321:R1322" si="262">M1320</f>
        <v>44035</v>
      </c>
      <c r="S1321" s="149">
        <f>MAX(0,$S$14*O1320*Parameter!$C$6*Parameter!$C$5*Parameter!$C$7*Parameter!$C$8*Parameter!$C$9*Parameter!$C$19*P1320)</f>
        <v>0.8535322345848454</v>
      </c>
      <c r="T1321" s="150" t="s">
        <v>169</v>
      </c>
      <c r="V1321" s="151" t="s">
        <v>174</v>
      </c>
      <c r="W1321" s="154">
        <f>D1313</f>
        <v>12374</v>
      </c>
      <c r="X1321" s="165" t="s">
        <v>173</v>
      </c>
    </row>
    <row r="1322" spans="2:24">
      <c r="B1322" s="164" t="s">
        <v>167</v>
      </c>
      <c r="C1322" s="178">
        <v>43875</v>
      </c>
      <c r="D1322" s="157">
        <f t="shared" si="257"/>
        <v>408</v>
      </c>
      <c r="E1322" s="152">
        <v>455</v>
      </c>
      <c r="F1322" s="108">
        <f t="shared" si="258"/>
        <v>1.1178082191780823</v>
      </c>
      <c r="H1322" s="142">
        <f t="shared" si="259"/>
        <v>43873</v>
      </c>
      <c r="I1322" s="149">
        <f>MAX(0,$I$14*E1321*Parameter!$C$6*Parameter!$C$5*Parameter!$C$7*Parameter!$C$8*Parameter!$C$9*Parameter!$C$19*F1321)</f>
        <v>274.00369688858621</v>
      </c>
      <c r="J1322" s="150" t="s">
        <v>187</v>
      </c>
      <c r="L1322" s="285" t="s">
        <v>176</v>
      </c>
      <c r="M1322" s="285"/>
      <c r="N1322" s="285"/>
      <c r="O1322" s="286">
        <f>SUM(O1319:O1321)</f>
        <v>6</v>
      </c>
      <c r="P1322" s="287"/>
      <c r="R1322" s="142">
        <f t="shared" si="262"/>
        <v>44089</v>
      </c>
      <c r="S1322" s="149">
        <f>MAX(0,$S$14*O1321*Parameter!$C$6*Parameter!$C$5*Parameter!$C$7*Parameter!$C$8*Parameter!$C$9*Parameter!$C$19*P1321)</f>
        <v>3.4141289383393816</v>
      </c>
      <c r="T1322" s="150" t="s">
        <v>169</v>
      </c>
      <c r="V1322" s="155" t="s">
        <v>175</v>
      </c>
      <c r="W1322" s="156">
        <f>(W1320-W1321)/W1320</f>
        <v>0.80283537512751391</v>
      </c>
      <c r="X1322" s="166" t="str">
        <f>IF(W1322&lt;100%,"Less than expected","More than expected")</f>
        <v>Less than expected</v>
      </c>
    </row>
    <row r="1323" spans="2:24">
      <c r="B1323" s="164" t="s">
        <v>167</v>
      </c>
      <c r="C1323" s="178">
        <v>43876</v>
      </c>
      <c r="D1323" s="157">
        <f t="shared" si="257"/>
        <v>409</v>
      </c>
      <c r="E1323" s="152">
        <v>649</v>
      </c>
      <c r="F1323" s="108">
        <f t="shared" si="258"/>
        <v>1.1205479452054794</v>
      </c>
      <c r="H1323" s="142">
        <f t="shared" si="259"/>
        <v>43875</v>
      </c>
      <c r="I1323" s="149">
        <f>MAX(0,$I$14*E1322*Parameter!$C$6*Parameter!$C$5*Parameter!$C$7*Parameter!$C$8*Parameter!$C$9*Parameter!$C$19*F1322)</f>
        <v>307.0731085820363</v>
      </c>
      <c r="J1323" s="150" t="s">
        <v>187</v>
      </c>
      <c r="L1323" s="285"/>
      <c r="M1323" s="285"/>
      <c r="N1323" s="285"/>
      <c r="O1323" s="286"/>
      <c r="P1323" s="287"/>
      <c r="R1323" s="144" t="s">
        <v>177</v>
      </c>
      <c r="S1323" s="238">
        <f>SUM(S1320:S1322)</f>
        <v>4.980592167315832</v>
      </c>
      <c r="T1323" s="150" t="s">
        <v>169</v>
      </c>
      <c r="V1323" s="153"/>
      <c r="W1323" s="107"/>
      <c r="X1323" s="167"/>
    </row>
    <row r="1324" spans="2:24">
      <c r="B1324" s="164" t="s">
        <v>167</v>
      </c>
      <c r="C1324" s="178">
        <v>43877</v>
      </c>
      <c r="D1324" s="157">
        <f t="shared" si="257"/>
        <v>410</v>
      </c>
      <c r="E1324" s="152">
        <v>480</v>
      </c>
      <c r="F1324" s="108">
        <f t="shared" si="258"/>
        <v>1.1232876712328768</v>
      </c>
      <c r="H1324" s="142">
        <f t="shared" si="259"/>
        <v>43876</v>
      </c>
      <c r="I1324" s="149">
        <f>MAX(0,$I$14*E1323*Parameter!$C$6*Parameter!$C$5*Parameter!$C$7*Parameter!$C$8*Parameter!$C$9*Parameter!$C$19*F1323)</f>
        <v>439.07451527216273</v>
      </c>
      <c r="J1324" s="150" t="s">
        <v>187</v>
      </c>
      <c r="L1324" s="271"/>
      <c r="M1324" s="280"/>
      <c r="N1324" s="272"/>
      <c r="O1324" s="274"/>
      <c r="P1324" s="245"/>
      <c r="R1324" s="246"/>
      <c r="S1324" s="247"/>
      <c r="T1324" s="235"/>
      <c r="V1324" s="153"/>
      <c r="W1324" s="107"/>
      <c r="X1324" s="167"/>
    </row>
    <row r="1325" spans="2:24">
      <c r="B1325" s="164" t="s">
        <v>167</v>
      </c>
      <c r="C1325" s="178">
        <v>43878</v>
      </c>
      <c r="D1325" s="157">
        <f t="shared" si="257"/>
        <v>411</v>
      </c>
      <c r="E1325" s="152">
        <v>385</v>
      </c>
      <c r="F1325" s="108">
        <f t="shared" si="258"/>
        <v>1.1260273972602739</v>
      </c>
      <c r="H1325" s="142">
        <f t="shared" si="259"/>
        <v>43877</v>
      </c>
      <c r="I1325" s="149">
        <f>MAX(0,$I$14*E1324*Parameter!$C$6*Parameter!$C$5*Parameter!$C$7*Parameter!$C$8*Parameter!$C$9*Parameter!$C$19*F1324)</f>
        <v>325.53322435328988</v>
      </c>
      <c r="J1325" s="150" t="s">
        <v>187</v>
      </c>
      <c r="V1325" s="153"/>
      <c r="W1325" s="107"/>
      <c r="X1325" s="167"/>
    </row>
    <row r="1326" spans="2:24">
      <c r="B1326" s="164" t="s">
        <v>167</v>
      </c>
      <c r="C1326" s="178">
        <v>43879</v>
      </c>
      <c r="D1326" s="157">
        <f t="shared" si="257"/>
        <v>412</v>
      </c>
      <c r="E1326" s="152">
        <v>679</v>
      </c>
      <c r="F1326" s="108">
        <f t="shared" si="258"/>
        <v>1.1287671232876713</v>
      </c>
      <c r="H1326" s="142">
        <f t="shared" si="259"/>
        <v>43878</v>
      </c>
      <c r="I1326" s="149">
        <f>MAX(0,$I$14*E1325*Parameter!$C$6*Parameter!$C$5*Parameter!$C$7*Parameter!$C$8*Parameter!$C$9*Parameter!$C$19*F1325)</f>
        <v>261.74161461149816</v>
      </c>
      <c r="J1326" s="150" t="s">
        <v>187</v>
      </c>
      <c r="V1326" s="153"/>
      <c r="W1326" s="107"/>
      <c r="X1326" s="167"/>
    </row>
    <row r="1327" spans="2:24">
      <c r="B1327" s="164" t="s">
        <v>167</v>
      </c>
      <c r="C1327" s="178">
        <v>43880</v>
      </c>
      <c r="D1327" s="157">
        <f t="shared" si="257"/>
        <v>413</v>
      </c>
      <c r="E1327" s="152">
        <v>1097</v>
      </c>
      <c r="F1327" s="108">
        <f t="shared" si="258"/>
        <v>1.1315068493150684</v>
      </c>
      <c r="H1327" s="142">
        <f t="shared" si="259"/>
        <v>43879</v>
      </c>
      <c r="I1327" s="149">
        <f>MAX(0,$I$14*E1326*Parameter!$C$6*Parameter!$C$5*Parameter!$C$7*Parameter!$C$8*Parameter!$C$9*Parameter!$C$19*F1326)</f>
        <v>462.74018519504142</v>
      </c>
      <c r="J1327" s="150" t="s">
        <v>187</v>
      </c>
      <c r="V1327" s="153"/>
      <c r="W1327" s="107"/>
      <c r="X1327" s="167"/>
    </row>
    <row r="1328" spans="2:24">
      <c r="B1328" s="164" t="s">
        <v>167</v>
      </c>
      <c r="C1328" s="178">
        <v>43881</v>
      </c>
      <c r="D1328" s="157">
        <f t="shared" si="257"/>
        <v>414</v>
      </c>
      <c r="E1328" s="152">
        <v>453</v>
      </c>
      <c r="F1328" s="108">
        <f t="shared" si="258"/>
        <v>1.1342465753424658</v>
      </c>
      <c r="H1328" s="142">
        <f t="shared" si="259"/>
        <v>43880</v>
      </c>
      <c r="I1328" s="149">
        <f>MAX(0,$I$14*E1327*Parameter!$C$6*Parameter!$C$5*Parameter!$C$7*Parameter!$C$8*Parameter!$C$9*Parameter!$C$19*F1327)</f>
        <v>749.4228056845825</v>
      </c>
      <c r="J1328" s="150" t="s">
        <v>187</v>
      </c>
      <c r="V1328" s="153"/>
      <c r="W1328" s="107"/>
      <c r="X1328" s="167"/>
    </row>
    <row r="1329" spans="2:24">
      <c r="B1329" s="164" t="s">
        <v>167</v>
      </c>
      <c r="C1329" s="178">
        <v>43882</v>
      </c>
      <c r="D1329" s="157">
        <f t="shared" si="257"/>
        <v>415</v>
      </c>
      <c r="E1329" s="152">
        <v>3408</v>
      </c>
      <c r="F1329" s="108">
        <f t="shared" si="258"/>
        <v>1.1369863013698631</v>
      </c>
      <c r="H1329" s="142">
        <f t="shared" si="259"/>
        <v>43881</v>
      </c>
      <c r="I1329" s="149">
        <f>MAX(0,$I$14*E1328*Parameter!$C$6*Parameter!$C$5*Parameter!$C$7*Parameter!$C$8*Parameter!$C$9*Parameter!$C$19*F1328)</f>
        <v>310.21926809788971</v>
      </c>
      <c r="J1329" s="150" t="s">
        <v>187</v>
      </c>
      <c r="V1329" s="153"/>
      <c r="W1329" s="107"/>
      <c r="X1329" s="167"/>
    </row>
    <row r="1330" spans="2:24">
      <c r="B1330" s="164" t="s">
        <v>167</v>
      </c>
      <c r="C1330" s="178">
        <v>43883</v>
      </c>
      <c r="D1330" s="157">
        <f t="shared" si="257"/>
        <v>416</v>
      </c>
      <c r="E1330" s="152">
        <v>623</v>
      </c>
      <c r="F1330" s="108">
        <f t="shared" si="258"/>
        <v>1.1397260273972603</v>
      </c>
      <c r="H1330" s="142">
        <f t="shared" si="259"/>
        <v>43882</v>
      </c>
      <c r="I1330" s="149">
        <f>MAX(0,$I$14*E1329*Parameter!$C$6*Parameter!$C$5*Parameter!$C$7*Parameter!$C$8*Parameter!$C$9*Parameter!$C$19*F1329)</f>
        <v>2339.4723062365097</v>
      </c>
      <c r="J1330" s="150" t="s">
        <v>187</v>
      </c>
      <c r="V1330" s="153"/>
      <c r="W1330" s="107"/>
      <c r="X1330" s="167"/>
    </row>
    <row r="1331" spans="2:24">
      <c r="B1331" s="164" t="s">
        <v>167</v>
      </c>
      <c r="C1331" s="178">
        <v>43884</v>
      </c>
      <c r="D1331" s="157">
        <f t="shared" si="257"/>
        <v>417</v>
      </c>
      <c r="E1331" s="152">
        <v>449</v>
      </c>
      <c r="F1331" s="108">
        <f t="shared" si="258"/>
        <v>1.1424657534246576</v>
      </c>
      <c r="H1331" s="142">
        <f t="shared" si="259"/>
        <v>43883</v>
      </c>
      <c r="I1331" s="149">
        <f>MAX(0,$I$14*E1330*Parameter!$C$6*Parameter!$C$5*Parameter!$C$7*Parameter!$C$8*Parameter!$C$9*Parameter!$C$19*F1330)</f>
        <v>428.69814374590158</v>
      </c>
      <c r="J1331" s="150" t="s">
        <v>187</v>
      </c>
      <c r="V1331" s="153"/>
      <c r="W1331" s="107"/>
      <c r="X1331" s="167"/>
    </row>
    <row r="1332" spans="2:24">
      <c r="B1332" s="164" t="s">
        <v>167</v>
      </c>
      <c r="C1332" s="178">
        <v>43885</v>
      </c>
      <c r="D1332" s="157">
        <f t="shared" si="257"/>
        <v>418</v>
      </c>
      <c r="E1332" s="152">
        <v>1185</v>
      </c>
      <c r="F1332" s="108">
        <f t="shared" si="258"/>
        <v>1.1452054794520548</v>
      </c>
      <c r="H1332" s="142">
        <f t="shared" si="259"/>
        <v>43884</v>
      </c>
      <c r="I1332" s="149">
        <f>MAX(0,$I$14*E1331*Parameter!$C$6*Parameter!$C$5*Parameter!$C$7*Parameter!$C$8*Parameter!$C$9*Parameter!$C$19*F1331)</f>
        <v>309.70814123648137</v>
      </c>
      <c r="J1332" s="150" t="s">
        <v>187</v>
      </c>
      <c r="V1332" s="153"/>
      <c r="W1332" s="107"/>
      <c r="X1332" s="167"/>
    </row>
    <row r="1333" spans="2:24">
      <c r="B1333" s="164" t="s">
        <v>167</v>
      </c>
      <c r="C1333" s="178">
        <v>43887</v>
      </c>
      <c r="D1333" s="157">
        <f t="shared" si="257"/>
        <v>420</v>
      </c>
      <c r="E1333" s="152">
        <v>1278</v>
      </c>
      <c r="F1333" s="108">
        <f t="shared" si="258"/>
        <v>1.1506849315068493</v>
      </c>
      <c r="H1333" s="142">
        <f t="shared" si="259"/>
        <v>43885</v>
      </c>
      <c r="I1333" s="149">
        <f>MAX(0,$I$14*E1332*Parameter!$C$6*Parameter!$C$5*Parameter!$C$7*Parameter!$C$8*Parameter!$C$9*Parameter!$C$19*F1332)</f>
        <v>819.34132123432494</v>
      </c>
      <c r="J1333" s="150" t="s">
        <v>187</v>
      </c>
      <c r="V1333" s="153"/>
      <c r="W1333" s="107"/>
      <c r="X1333" s="167"/>
    </row>
    <row r="1334" spans="2:24">
      <c r="B1334" s="164" t="s">
        <v>167</v>
      </c>
      <c r="C1334" s="178">
        <v>43888</v>
      </c>
      <c r="D1334" s="157">
        <f t="shared" si="257"/>
        <v>421</v>
      </c>
      <c r="E1334" s="152">
        <v>393</v>
      </c>
      <c r="F1334" s="108">
        <f t="shared" si="258"/>
        <v>1.1534246575342466</v>
      </c>
      <c r="H1334" s="142">
        <f t="shared" si="259"/>
        <v>43887</v>
      </c>
      <c r="I1334" s="149">
        <f>MAX(0,$I$14*E1333*Parameter!$C$6*Parameter!$C$5*Parameter!$C$7*Parameter!$C$8*Parameter!$C$9*Parameter!$C$19*F1333)</f>
        <v>887.8720198367472</v>
      </c>
      <c r="J1334" s="150" t="s">
        <v>187</v>
      </c>
      <c r="V1334" s="153"/>
      <c r="W1334" s="107"/>
      <c r="X1334" s="167"/>
    </row>
    <row r="1335" spans="2:24">
      <c r="B1335" s="164" t="s">
        <v>167</v>
      </c>
      <c r="C1335" s="178">
        <v>43889</v>
      </c>
      <c r="D1335" s="157">
        <f t="shared" si="257"/>
        <v>422</v>
      </c>
      <c r="E1335" s="152">
        <v>2335</v>
      </c>
      <c r="F1335" s="108">
        <f t="shared" si="258"/>
        <v>1.1561643835616437</v>
      </c>
      <c r="H1335" s="142">
        <f t="shared" si="259"/>
        <v>43888</v>
      </c>
      <c r="I1335" s="149">
        <f>MAX(0,$I$14*E1334*Parameter!$C$6*Parameter!$C$5*Parameter!$C$7*Parameter!$C$8*Parameter!$C$9*Parameter!$C$19*F1334)</f>
        <v>273.68114110226054</v>
      </c>
      <c r="J1335" s="150" t="s">
        <v>187</v>
      </c>
      <c r="V1335" s="153"/>
      <c r="W1335" s="107"/>
      <c r="X1335" s="167"/>
    </row>
    <row r="1336" spans="2:24">
      <c r="B1336" s="164" t="s">
        <v>167</v>
      </c>
      <c r="C1336" s="178">
        <v>43890</v>
      </c>
      <c r="D1336" s="157">
        <f t="shared" si="257"/>
        <v>423</v>
      </c>
      <c r="E1336" s="152">
        <v>1361</v>
      </c>
      <c r="F1336" s="108">
        <f t="shared" si="258"/>
        <v>1.1589041095890411</v>
      </c>
      <c r="H1336" s="142">
        <f t="shared" si="259"/>
        <v>43889</v>
      </c>
      <c r="I1336" s="149">
        <f>MAX(0,$I$14*E1335*Parameter!$C$6*Parameter!$C$5*Parameter!$C$7*Parameter!$C$8*Parameter!$C$9*Parameter!$C$19*F1335)</f>
        <v>1629.9322829319167</v>
      </c>
      <c r="J1336" s="150" t="s">
        <v>187</v>
      </c>
      <c r="V1336" s="153"/>
      <c r="W1336" s="107"/>
      <c r="X1336" s="167"/>
    </row>
    <row r="1337" spans="2:24">
      <c r="B1337" s="164" t="s">
        <v>167</v>
      </c>
      <c r="C1337" s="178">
        <v>43891</v>
      </c>
      <c r="D1337" s="157">
        <f t="shared" si="257"/>
        <v>424</v>
      </c>
      <c r="E1337" s="152">
        <v>819</v>
      </c>
      <c r="F1337" s="108">
        <f t="shared" si="258"/>
        <v>1.1616438356164382</v>
      </c>
      <c r="H1337" s="142">
        <f t="shared" si="259"/>
        <v>43890</v>
      </c>
      <c r="I1337" s="149">
        <f>MAX(0,$I$14*E1336*Parameter!$C$6*Parameter!$C$5*Parameter!$C$7*Parameter!$C$8*Parameter!$C$9*Parameter!$C$19*F1336)</f>
        <v>952.28889156433979</v>
      </c>
      <c r="J1337" s="150" t="s">
        <v>187</v>
      </c>
      <c r="V1337" s="153"/>
      <c r="W1337" s="107"/>
      <c r="X1337" s="167"/>
    </row>
    <row r="1338" spans="2:24">
      <c r="B1338" s="301" t="s">
        <v>176</v>
      </c>
      <c r="C1338" s="294"/>
      <c r="D1338" s="295"/>
      <c r="E1338" s="299">
        <f>SUM(E1319:E1337)</f>
        <v>17994</v>
      </c>
      <c r="F1338" s="291"/>
      <c r="H1338" s="142">
        <f t="shared" ref="H1338" si="263">C1337</f>
        <v>43891</v>
      </c>
      <c r="I1338" s="149">
        <f>MAX(0,$I$14*E1337*Parameter!$C$6*Parameter!$C$5*Parameter!$C$7*Parameter!$C$8*Parameter!$C$9*Parameter!$C$19*F1337)</f>
        <v>574.40734428874998</v>
      </c>
      <c r="J1338" s="150" t="s">
        <v>187</v>
      </c>
      <c r="X1338" s="160"/>
    </row>
    <row r="1339" spans="2:24" ht="15.75" thickBot="1">
      <c r="B1339" s="302"/>
      <c r="C1339" s="303"/>
      <c r="D1339" s="304"/>
      <c r="E1339" s="305"/>
      <c r="F1339" s="306"/>
      <c r="G1339" s="168"/>
      <c r="H1339" s="169" t="s">
        <v>177</v>
      </c>
      <c r="I1339" s="170">
        <f>SUM(I1320:I1338)</f>
        <v>12370.882825014103</v>
      </c>
      <c r="J1339" s="171" t="s">
        <v>169</v>
      </c>
      <c r="K1339" s="172"/>
      <c r="L1339" s="172"/>
      <c r="M1339" s="172"/>
      <c r="N1339" s="172"/>
      <c r="O1339" s="172"/>
      <c r="P1339" s="172"/>
      <c r="Q1339" s="172"/>
      <c r="R1339" s="172"/>
      <c r="S1339" s="172"/>
      <c r="T1339" s="172"/>
      <c r="U1339" s="172"/>
      <c r="V1339" s="172"/>
      <c r="W1339" s="172"/>
      <c r="X1339" s="173"/>
    </row>
    <row r="1340" spans="2:24" ht="15.75" thickBot="1"/>
    <row r="1341" spans="2:24" ht="24" thickBot="1">
      <c r="B1341" s="174" t="s">
        <v>91</v>
      </c>
      <c r="C1341" s="158" t="s">
        <v>146</v>
      </c>
      <c r="D1341" s="175">
        <f>I1343+S1343</f>
        <v>12170</v>
      </c>
      <c r="E1341" s="176" t="s">
        <v>147</v>
      </c>
      <c r="F1341" s="158" t="str">
        <f>X1350</f>
        <v>Less than expected</v>
      </c>
      <c r="G1341" s="177"/>
      <c r="H1341" s="177"/>
      <c r="I1341" s="175">
        <f>E1369+O1402</f>
        <v>18000</v>
      </c>
      <c r="J1341" s="177" t="s">
        <v>148</v>
      </c>
      <c r="K1341" s="177"/>
      <c r="L1341" s="177"/>
      <c r="M1341" s="186">
        <v>0</v>
      </c>
      <c r="N1341" s="177" t="s">
        <v>149</v>
      </c>
      <c r="O1341" s="177"/>
      <c r="P1341" s="177"/>
      <c r="Q1341" s="177"/>
      <c r="R1341" s="177"/>
      <c r="S1341" s="175">
        <f>I1341-M1341</f>
        <v>18000</v>
      </c>
      <c r="T1341" s="177" t="s">
        <v>150</v>
      </c>
      <c r="U1341" s="177"/>
      <c r="V1341" s="177"/>
      <c r="W1341" s="242">
        <f>S1341*'MR Reference'!$C$79</f>
        <v>16560</v>
      </c>
      <c r="X1341" s="241" t="s">
        <v>151</v>
      </c>
    </row>
    <row r="1342" spans="2:24" ht="19.5" thickBot="1">
      <c r="B1342" s="159"/>
      <c r="C1342" s="14"/>
      <c r="D1342" s="14"/>
      <c r="E1342" s="15"/>
      <c r="F1342" s="16"/>
      <c r="G1342" s="14"/>
      <c r="X1342" s="160"/>
    </row>
    <row r="1343" spans="2:24" ht="24" thickBot="1">
      <c r="B1343" s="67" t="s">
        <v>344</v>
      </c>
      <c r="C1343" s="237" t="s">
        <v>153</v>
      </c>
      <c r="D1343" s="69"/>
      <c r="E1343" s="70"/>
      <c r="F1343" s="68"/>
      <c r="G1343" s="71"/>
      <c r="H1343" s="68" t="s">
        <v>146</v>
      </c>
      <c r="I1343" s="141">
        <f>ROUNDDOWN(I1370,0)</f>
        <v>12094</v>
      </c>
      <c r="J1343" s="72" t="s">
        <v>147</v>
      </c>
      <c r="L1343" s="67" t="s">
        <v>345</v>
      </c>
      <c r="M1343" s="237" t="s">
        <v>155</v>
      </c>
      <c r="N1343" s="69"/>
      <c r="O1343" s="70"/>
      <c r="P1343" s="239"/>
      <c r="Q1343" s="71"/>
      <c r="R1343" s="68" t="s">
        <v>146</v>
      </c>
      <c r="S1343" s="141">
        <f>ROUNDDOWN(S1403,0)</f>
        <v>76</v>
      </c>
      <c r="T1343" s="72" t="s">
        <v>147</v>
      </c>
      <c r="V1343" s="288" t="s">
        <v>156</v>
      </c>
      <c r="W1343" s="289"/>
      <c r="X1343" s="290"/>
    </row>
    <row r="1344" spans="2:24" ht="18.75">
      <c r="B1344" s="159"/>
      <c r="C1344" s="14"/>
      <c r="D1344" s="14"/>
      <c r="E1344" s="15"/>
      <c r="F1344" s="16"/>
      <c r="G1344" s="14"/>
      <c r="L1344" s="11"/>
      <c r="M1344" s="14"/>
      <c r="N1344" s="14"/>
      <c r="O1344" s="15"/>
      <c r="P1344" s="16"/>
      <c r="Q1344" s="14"/>
      <c r="X1344" s="160"/>
    </row>
    <row r="1345" spans="2:24" ht="18.75">
      <c r="B1345" s="161" t="s">
        <v>157</v>
      </c>
      <c r="C1345" s="14"/>
      <c r="D1345" s="14"/>
      <c r="E1345" s="15"/>
      <c r="F1345" s="16"/>
      <c r="G1345" s="14"/>
      <c r="H1345" s="17" t="s">
        <v>158</v>
      </c>
      <c r="L1345" s="17" t="s">
        <v>283</v>
      </c>
      <c r="M1345" s="14"/>
      <c r="N1345" s="14"/>
      <c r="O1345" s="15"/>
      <c r="P1345" s="16"/>
      <c r="Q1345" s="14"/>
      <c r="R1345" s="17" t="s">
        <v>158</v>
      </c>
      <c r="V1345" s="17" t="s">
        <v>156</v>
      </c>
      <c r="X1345" s="160"/>
    </row>
    <row r="1346" spans="2:24" ht="23.25">
      <c r="B1346" s="162" t="s">
        <v>346</v>
      </c>
      <c r="C1346" s="146"/>
      <c r="D1346" s="144" t="s">
        <v>160</v>
      </c>
      <c r="E1346" s="147" t="s">
        <v>267</v>
      </c>
      <c r="F1346" s="144" t="s">
        <v>162</v>
      </c>
      <c r="G1346" s="18"/>
      <c r="H1346" s="145" t="s">
        <v>344</v>
      </c>
      <c r="I1346" s="144" t="s">
        <v>163</v>
      </c>
      <c r="J1346" s="148" t="s">
        <v>164</v>
      </c>
      <c r="L1346" s="143" t="s">
        <v>347</v>
      </c>
      <c r="M1346" s="146"/>
      <c r="N1346" s="144" t="s">
        <v>160</v>
      </c>
      <c r="O1346" s="147" t="s">
        <v>161</v>
      </c>
      <c r="P1346" s="144" t="s">
        <v>162</v>
      </c>
      <c r="Q1346" s="18"/>
      <c r="R1346" s="145" t="s">
        <v>345</v>
      </c>
      <c r="S1346" s="144" t="s">
        <v>163</v>
      </c>
      <c r="T1346" s="148" t="s">
        <v>164</v>
      </c>
      <c r="V1346" s="143" t="s">
        <v>91</v>
      </c>
      <c r="W1346" s="148" t="s">
        <v>166</v>
      </c>
      <c r="X1346" s="163" t="s">
        <v>164</v>
      </c>
    </row>
    <row r="1347" spans="2:24">
      <c r="B1347" s="164" t="s">
        <v>167</v>
      </c>
      <c r="C1347" s="178">
        <v>43863</v>
      </c>
      <c r="D1347" s="157">
        <f t="shared" ref="D1347:D1368" si="264">(C1347+(365*2))-$C$3</f>
        <v>396</v>
      </c>
      <c r="E1347" s="152">
        <v>551</v>
      </c>
      <c r="F1347" s="108">
        <f t="shared" ref="F1347:F1368" si="265">MIN($C$5/365, (D1347/365))</f>
        <v>1.0849315068493151</v>
      </c>
      <c r="H1347" s="144" t="s">
        <v>168</v>
      </c>
      <c r="I1347" s="147">
        <f>Parameter!$C$18*(Parameter!$C$17/Parameter!$C$4-1)</f>
        <v>1.9310126823253633</v>
      </c>
      <c r="J1347" s="144" t="s">
        <v>169</v>
      </c>
      <c r="L1347" s="268" t="s">
        <v>290</v>
      </c>
      <c r="M1347" s="178">
        <v>43893</v>
      </c>
      <c r="N1347" s="269">
        <f>(M1347+(365*2))-$C$3</f>
        <v>426</v>
      </c>
      <c r="O1347" s="270">
        <v>5</v>
      </c>
      <c r="P1347" s="108">
        <f>MIN($C$5/365, (N1347/365))</f>
        <v>1.167123287671233</v>
      </c>
      <c r="Q1347" s="11"/>
      <c r="R1347" s="144" t="s">
        <v>168</v>
      </c>
      <c r="S1347" s="147">
        <f>Parameter!$C$18*(Parameter!$C$17/Parameter!$C$4-1)</f>
        <v>1.9310126823253633</v>
      </c>
      <c r="T1347" s="144" t="s">
        <v>169</v>
      </c>
      <c r="V1347" s="151" t="s">
        <v>170</v>
      </c>
      <c r="W1347" s="152">
        <v>44394</v>
      </c>
      <c r="X1347" s="165" t="s">
        <v>171</v>
      </c>
    </row>
    <row r="1348" spans="2:24">
      <c r="B1348" s="164" t="s">
        <v>167</v>
      </c>
      <c r="C1348" s="178">
        <v>43864</v>
      </c>
      <c r="D1348" s="157">
        <f t="shared" si="264"/>
        <v>397</v>
      </c>
      <c r="E1348" s="152">
        <v>1084</v>
      </c>
      <c r="F1348" s="108">
        <f t="shared" si="265"/>
        <v>1.0876712328767124</v>
      </c>
      <c r="H1348" s="142">
        <f t="shared" ref="H1348:H1359" si="266">C1347</f>
        <v>43863</v>
      </c>
      <c r="I1348" s="149">
        <f>MAX(0,$I$14*E1347*Parameter!$C$6*Parameter!$C$5*Parameter!$C$7*Parameter!$C$8*Parameter!$C$9*Parameter!$C$19*F1347)</f>
        <v>360.92503770828472</v>
      </c>
      <c r="J1348" s="150" t="s">
        <v>187</v>
      </c>
      <c r="L1348" s="268" t="s">
        <v>167</v>
      </c>
      <c r="M1348" s="178">
        <v>43894</v>
      </c>
      <c r="N1348" s="269">
        <f t="shared" ref="N1348:N1350" si="267">(M1348+(365*2))-$C$3</f>
        <v>427</v>
      </c>
      <c r="O1348" s="270">
        <v>2</v>
      </c>
      <c r="P1348" s="108">
        <f t="shared" ref="P1348:P1350" si="268">MIN($C$5/365, (N1348/365))</f>
        <v>1.1698630136986301</v>
      </c>
      <c r="Q1348" s="11"/>
      <c r="R1348" s="142">
        <f>M1347</f>
        <v>43893</v>
      </c>
      <c r="S1348" s="149">
        <f>MAX(0,$S$14*O1347*Parameter!$C$6*Parameter!$C$5*Parameter!$C$7*Parameter!$C$8*Parameter!$C$9*Parameter!$C$19*P1347)</f>
        <v>3.5233016660188392</v>
      </c>
      <c r="T1348" s="150" t="s">
        <v>169</v>
      </c>
      <c r="V1348" s="151" t="s">
        <v>172</v>
      </c>
      <c r="W1348" s="152">
        <f>(W1347/365)*$C$5</f>
        <v>62759.736986301366</v>
      </c>
      <c r="X1348" s="165" t="s">
        <v>173</v>
      </c>
    </row>
    <row r="1349" spans="2:24">
      <c r="B1349" s="164" t="s">
        <v>167</v>
      </c>
      <c r="C1349" s="178">
        <v>43865</v>
      </c>
      <c r="D1349" s="157">
        <f t="shared" si="264"/>
        <v>398</v>
      </c>
      <c r="E1349" s="152">
        <v>971</v>
      </c>
      <c r="F1349" s="108">
        <f t="shared" si="265"/>
        <v>1.0904109589041096</v>
      </c>
      <c r="H1349" s="142">
        <f t="shared" si="266"/>
        <v>43864</v>
      </c>
      <c r="I1349" s="149">
        <f>MAX(0,$I$14*E1348*Parameter!$C$6*Parameter!$C$5*Parameter!$C$7*Parameter!$C$8*Parameter!$C$9*Parameter!$C$19*F1348)</f>
        <v>711.85250017271142</v>
      </c>
      <c r="J1349" s="150" t="s">
        <v>187</v>
      </c>
      <c r="L1349" s="268" t="s">
        <v>167</v>
      </c>
      <c r="M1349" s="178">
        <v>43895</v>
      </c>
      <c r="N1349" s="269">
        <f t="shared" si="267"/>
        <v>428</v>
      </c>
      <c r="O1349" s="270">
        <v>3</v>
      </c>
      <c r="P1349" s="108">
        <f t="shared" si="268"/>
        <v>1.1726027397260275</v>
      </c>
      <c r="Q1349" s="11"/>
      <c r="R1349" s="142">
        <f t="shared" ref="R1349:R1350" si="269">M1348</f>
        <v>43894</v>
      </c>
      <c r="S1349" s="149">
        <f>MAX(0,$S$14*O1348*Parameter!$C$6*Parameter!$C$5*Parameter!$C$7*Parameter!$C$8*Parameter!$C$9*Parameter!$C$19*P1348)</f>
        <v>1.4126289308826705</v>
      </c>
      <c r="T1349" s="150" t="s">
        <v>169</v>
      </c>
      <c r="V1349" s="151" t="s">
        <v>174</v>
      </c>
      <c r="W1349" s="154">
        <f>D1341</f>
        <v>12170</v>
      </c>
      <c r="X1349" s="165" t="s">
        <v>173</v>
      </c>
    </row>
    <row r="1350" spans="2:24">
      <c r="B1350" s="164" t="s">
        <v>167</v>
      </c>
      <c r="C1350" s="178">
        <v>43866</v>
      </c>
      <c r="D1350" s="157">
        <f t="shared" si="264"/>
        <v>399</v>
      </c>
      <c r="E1350" s="152">
        <v>1152</v>
      </c>
      <c r="F1350" s="108">
        <f t="shared" si="265"/>
        <v>1.0931506849315069</v>
      </c>
      <c r="H1350" s="142">
        <f t="shared" si="266"/>
        <v>43865</v>
      </c>
      <c r="I1350" s="149">
        <f>MAX(0,$I$14*E1349*Parameter!$C$6*Parameter!$C$5*Parameter!$C$7*Parameter!$C$8*Parameter!$C$9*Parameter!$C$19*F1349)</f>
        <v>639.25263626587252</v>
      </c>
      <c r="J1350" s="150" t="s">
        <v>187</v>
      </c>
      <c r="L1350" s="268" t="s">
        <v>167</v>
      </c>
      <c r="M1350" s="278">
        <v>43896</v>
      </c>
      <c r="N1350" s="269">
        <f t="shared" si="267"/>
        <v>429</v>
      </c>
      <c r="O1350" s="270">
        <v>4</v>
      </c>
      <c r="P1350" s="108">
        <f t="shared" si="268"/>
        <v>1.1753424657534246</v>
      </c>
      <c r="R1350" s="142">
        <f t="shared" si="269"/>
        <v>43895</v>
      </c>
      <c r="S1350" s="149">
        <f>MAX(0,$S$14*O1349*Parameter!$C$6*Parameter!$C$5*Parameter!$C$7*Parameter!$C$8*Parameter!$C$9*Parameter!$C$19*P1349)</f>
        <v>2.1239057930367085</v>
      </c>
      <c r="T1350" s="150" t="s">
        <v>169</v>
      </c>
      <c r="V1350" s="155" t="s">
        <v>175</v>
      </c>
      <c r="W1350" s="156">
        <f>(W1348-W1349)/W1348</f>
        <v>0.80608586676109939</v>
      </c>
      <c r="X1350" s="166" t="str">
        <f>IF(W1350&lt;100%,"Less than expected","More than expected")</f>
        <v>Less than expected</v>
      </c>
    </row>
    <row r="1351" spans="2:24">
      <c r="B1351" s="164" t="s">
        <v>167</v>
      </c>
      <c r="C1351" s="178">
        <v>43867</v>
      </c>
      <c r="D1351" s="157">
        <f t="shared" si="264"/>
        <v>400</v>
      </c>
      <c r="E1351" s="152">
        <v>704</v>
      </c>
      <c r="F1351" s="108">
        <f t="shared" si="265"/>
        <v>1.095890410958904</v>
      </c>
      <c r="H1351" s="142">
        <f t="shared" si="266"/>
        <v>43866</v>
      </c>
      <c r="I1351" s="149">
        <f>MAX(0,$I$14*E1350*Parameter!$C$6*Parameter!$C$5*Parameter!$C$7*Parameter!$C$8*Parameter!$C$9*Parameter!$C$19*F1350)</f>
        <v>760.31857473343996</v>
      </c>
      <c r="J1351" s="150" t="s">
        <v>187</v>
      </c>
      <c r="L1351" s="268" t="s">
        <v>167</v>
      </c>
      <c r="M1351" s="278">
        <v>43897</v>
      </c>
      <c r="N1351" s="269">
        <f t="shared" ref="N1351:N1401" si="270">(M1351+(365*2))-$C$3</f>
        <v>430</v>
      </c>
      <c r="O1351" s="270">
        <v>2</v>
      </c>
      <c r="P1351" s="108">
        <f t="shared" ref="P1351:P1401" si="271">MIN($C$5/365, (N1351/365))</f>
        <v>1.178082191780822</v>
      </c>
      <c r="R1351" s="142">
        <f t="shared" ref="R1351:R1402" si="272">M1350</f>
        <v>43896</v>
      </c>
      <c r="S1351" s="149">
        <f>MAX(0,$S$14*O1350*Parameter!$C$6*Parameter!$C$5*Parameter!$C$7*Parameter!$C$8*Parameter!$C$9*Parameter!$C$19*P1350)</f>
        <v>2.838490919665881</v>
      </c>
      <c r="T1351" s="150" t="s">
        <v>169</v>
      </c>
      <c r="V1351" s="153"/>
      <c r="W1351" s="107"/>
      <c r="X1351" s="167"/>
    </row>
    <row r="1352" spans="2:24">
      <c r="B1352" s="164" t="s">
        <v>167</v>
      </c>
      <c r="C1352" s="178">
        <v>43868</v>
      </c>
      <c r="D1352" s="157">
        <f t="shared" si="264"/>
        <v>401</v>
      </c>
      <c r="E1352" s="152">
        <v>611</v>
      </c>
      <c r="F1352" s="108">
        <f t="shared" si="265"/>
        <v>1.0986301369863014</v>
      </c>
      <c r="H1352" s="142">
        <f t="shared" si="266"/>
        <v>43867</v>
      </c>
      <c r="I1352" s="149">
        <f>MAX(0,$I$14*E1351*Parameter!$C$6*Parameter!$C$5*Parameter!$C$7*Parameter!$C$8*Parameter!$C$9*Parameter!$C$19*F1351)</f>
        <v>465.80363809901644</v>
      </c>
      <c r="J1352" s="150" t="s">
        <v>187</v>
      </c>
      <c r="L1352" s="268" t="s">
        <v>167</v>
      </c>
      <c r="M1352" s="278">
        <v>43899</v>
      </c>
      <c r="N1352" s="269">
        <f t="shared" si="270"/>
        <v>432</v>
      </c>
      <c r="O1352" s="270">
        <v>6</v>
      </c>
      <c r="P1352" s="108">
        <f t="shared" si="271"/>
        <v>1.1835616438356165</v>
      </c>
      <c r="R1352" s="142">
        <f t="shared" si="272"/>
        <v>43897</v>
      </c>
      <c r="S1352" s="149">
        <f>MAX(0,$S$14*O1351*Parameter!$C$6*Parameter!$C$5*Parameter!$C$7*Parameter!$C$8*Parameter!$C$9*Parameter!$C$19*P1351)</f>
        <v>1.4225537243080757</v>
      </c>
      <c r="T1352" s="150" t="s">
        <v>169</v>
      </c>
      <c r="V1352" s="153"/>
      <c r="W1352" s="107"/>
      <c r="X1352" s="167"/>
    </row>
    <row r="1353" spans="2:24">
      <c r="B1353" s="164" t="s">
        <v>167</v>
      </c>
      <c r="C1353" s="178">
        <v>43869</v>
      </c>
      <c r="D1353" s="157">
        <f t="shared" si="264"/>
        <v>402</v>
      </c>
      <c r="E1353" s="152">
        <v>902</v>
      </c>
      <c r="F1353" s="108">
        <f t="shared" si="265"/>
        <v>1.1013698630136985</v>
      </c>
      <c r="H1353" s="142">
        <f t="shared" si="266"/>
        <v>43868</v>
      </c>
      <c r="I1353" s="149">
        <f>MAX(0,$I$14*E1352*Parameter!$C$6*Parameter!$C$5*Parameter!$C$7*Parameter!$C$8*Parameter!$C$9*Parameter!$C$19*F1352)</f>
        <v>405.28059365865806</v>
      </c>
      <c r="J1353" s="150" t="s">
        <v>187</v>
      </c>
      <c r="L1353" s="268" t="s">
        <v>167</v>
      </c>
      <c r="M1353" s="278">
        <v>43900</v>
      </c>
      <c r="N1353" s="269">
        <f t="shared" si="270"/>
        <v>433</v>
      </c>
      <c r="O1353" s="270">
        <v>2</v>
      </c>
      <c r="P1353" s="108">
        <f t="shared" si="271"/>
        <v>1.1863013698630136</v>
      </c>
      <c r="R1353" s="142">
        <f t="shared" si="272"/>
        <v>43899</v>
      </c>
      <c r="S1353" s="149">
        <f>MAX(0,$S$14*O1352*Parameter!$C$6*Parameter!$C$5*Parameter!$C$7*Parameter!$C$8*Parameter!$C$9*Parameter!$C$19*P1352)</f>
        <v>4.2875107597750377</v>
      </c>
      <c r="T1353" s="150" t="s">
        <v>169</v>
      </c>
      <c r="V1353" s="153"/>
      <c r="W1353" s="107"/>
      <c r="X1353" s="167"/>
    </row>
    <row r="1354" spans="2:24">
      <c r="B1354" s="164" t="s">
        <v>167</v>
      </c>
      <c r="C1354" s="178">
        <v>43870</v>
      </c>
      <c r="D1354" s="157">
        <f t="shared" si="264"/>
        <v>403</v>
      </c>
      <c r="E1354" s="152">
        <v>887</v>
      </c>
      <c r="F1354" s="108">
        <f t="shared" si="265"/>
        <v>1.1041095890410959</v>
      </c>
      <c r="H1354" s="142">
        <f t="shared" si="266"/>
        <v>43869</v>
      </c>
      <c r="I1354" s="149">
        <f>MAX(0,$I$14*E1353*Parameter!$C$6*Parameter!$C$5*Parameter!$C$7*Parameter!$C$8*Parameter!$C$9*Parameter!$C$19*F1353)</f>
        <v>599.79496587093661</v>
      </c>
      <c r="J1354" s="150" t="s">
        <v>187</v>
      </c>
      <c r="L1354" s="268" t="s">
        <v>167</v>
      </c>
      <c r="M1354" s="278">
        <v>43901</v>
      </c>
      <c r="N1354" s="269">
        <f t="shared" si="270"/>
        <v>434</v>
      </c>
      <c r="O1354" s="270">
        <v>2</v>
      </c>
      <c r="P1354" s="108">
        <f t="shared" si="271"/>
        <v>1.189041095890411</v>
      </c>
      <c r="R1354" s="142">
        <f t="shared" si="272"/>
        <v>43900</v>
      </c>
      <c r="S1354" s="149">
        <f>MAX(0,$S$14*O1353*Parameter!$C$6*Parameter!$C$5*Parameter!$C$7*Parameter!$C$8*Parameter!$C$9*Parameter!$C$19*P1353)</f>
        <v>1.4324785177334807</v>
      </c>
      <c r="T1354" s="150" t="s">
        <v>169</v>
      </c>
      <c r="V1354" s="153"/>
      <c r="W1354" s="107"/>
      <c r="X1354" s="167"/>
    </row>
    <row r="1355" spans="2:24">
      <c r="B1355" s="164" t="s">
        <v>167</v>
      </c>
      <c r="C1355" s="178">
        <v>43871</v>
      </c>
      <c r="D1355" s="157">
        <f t="shared" si="264"/>
        <v>404</v>
      </c>
      <c r="E1355" s="152">
        <v>1605</v>
      </c>
      <c r="F1355" s="108">
        <f t="shared" si="265"/>
        <v>1.106849315068493</v>
      </c>
      <c r="H1355" s="142">
        <f t="shared" si="266"/>
        <v>43870</v>
      </c>
      <c r="I1355" s="149">
        <f>MAX(0,$I$14*E1354*Parameter!$C$6*Parameter!$C$5*Parameter!$C$7*Parameter!$C$8*Parameter!$C$9*Parameter!$C$19*F1354)</f>
        <v>591.28776377312681</v>
      </c>
      <c r="J1355" s="150" t="s">
        <v>187</v>
      </c>
      <c r="L1355" s="268" t="s">
        <v>167</v>
      </c>
      <c r="M1355" s="278">
        <v>43902</v>
      </c>
      <c r="N1355" s="269">
        <f t="shared" si="270"/>
        <v>435</v>
      </c>
      <c r="O1355" s="270">
        <v>1</v>
      </c>
      <c r="P1355" s="108">
        <f t="shared" si="271"/>
        <v>1.1917808219178083</v>
      </c>
      <c r="R1355" s="142">
        <f t="shared" si="272"/>
        <v>43901</v>
      </c>
      <c r="S1355" s="149">
        <f>MAX(0,$S$14*O1354*Parameter!$C$6*Parameter!$C$5*Parameter!$C$7*Parameter!$C$8*Parameter!$C$9*Parameter!$C$19*P1354)</f>
        <v>1.4357867822086159</v>
      </c>
      <c r="T1355" s="150" t="s">
        <v>169</v>
      </c>
      <c r="V1355" s="153"/>
      <c r="W1355" s="107"/>
      <c r="X1355" s="167"/>
    </row>
    <row r="1356" spans="2:24">
      <c r="B1356" s="164" t="s">
        <v>167</v>
      </c>
      <c r="C1356" s="178">
        <v>43872</v>
      </c>
      <c r="D1356" s="157">
        <f t="shared" si="264"/>
        <v>405</v>
      </c>
      <c r="E1356" s="152">
        <v>672</v>
      </c>
      <c r="F1356" s="108">
        <f t="shared" si="265"/>
        <v>1.1095890410958904</v>
      </c>
      <c r="H1356" s="142">
        <f t="shared" si="266"/>
        <v>43871</v>
      </c>
      <c r="I1356" s="149">
        <f>MAX(0,$I$14*E1355*Parameter!$C$6*Parameter!$C$5*Parameter!$C$7*Parameter!$C$8*Parameter!$C$9*Parameter!$C$19*F1355)</f>
        <v>1072.5724254835375</v>
      </c>
      <c r="J1356" s="150" t="s">
        <v>187</v>
      </c>
      <c r="L1356" s="268" t="s">
        <v>167</v>
      </c>
      <c r="M1356" s="278">
        <v>43903</v>
      </c>
      <c r="N1356" s="269">
        <f t="shared" si="270"/>
        <v>436</v>
      </c>
      <c r="O1356" s="270">
        <v>4</v>
      </c>
      <c r="P1356" s="108">
        <f t="shared" si="271"/>
        <v>1.1945205479452055</v>
      </c>
      <c r="R1356" s="142">
        <f t="shared" si="272"/>
        <v>43902</v>
      </c>
      <c r="S1356" s="149">
        <f>MAX(0,$S$14*O1355*Parameter!$C$6*Parameter!$C$5*Parameter!$C$7*Parameter!$C$8*Parameter!$C$9*Parameter!$C$19*P1355)</f>
        <v>0.71954752334187555</v>
      </c>
      <c r="T1356" s="150" t="s">
        <v>169</v>
      </c>
      <c r="V1356" s="153"/>
      <c r="W1356" s="107"/>
      <c r="X1356" s="167"/>
    </row>
    <row r="1357" spans="2:24">
      <c r="B1357" s="164" t="s">
        <v>167</v>
      </c>
      <c r="C1357" s="178">
        <v>43873</v>
      </c>
      <c r="D1357" s="157">
        <f t="shared" si="264"/>
        <v>406</v>
      </c>
      <c r="E1357" s="152">
        <v>923</v>
      </c>
      <c r="F1357" s="108">
        <f t="shared" si="265"/>
        <v>1.1123287671232878</v>
      </c>
      <c r="H1357" s="142">
        <f t="shared" si="266"/>
        <v>43872</v>
      </c>
      <c r="I1357" s="149">
        <f>MAX(0,$I$14*E1356*Parameter!$C$6*Parameter!$C$5*Parameter!$C$7*Parameter!$C$8*Parameter!$C$9*Parameter!$C$19*F1356)</f>
        <v>450.188629776379</v>
      </c>
      <c r="J1357" s="150" t="s">
        <v>187</v>
      </c>
      <c r="L1357" s="268" t="s">
        <v>167</v>
      </c>
      <c r="M1357" s="278">
        <v>43904</v>
      </c>
      <c r="N1357" s="269">
        <f t="shared" si="270"/>
        <v>437</v>
      </c>
      <c r="O1357" s="270">
        <v>1</v>
      </c>
      <c r="P1357" s="108">
        <f t="shared" si="271"/>
        <v>1.1972602739726028</v>
      </c>
      <c r="R1357" s="142">
        <f t="shared" si="272"/>
        <v>43903</v>
      </c>
      <c r="S1357" s="149">
        <f>MAX(0,$S$14*O1356*Parameter!$C$6*Parameter!$C$5*Parameter!$C$7*Parameter!$C$8*Parameter!$C$9*Parameter!$C$19*P1356)</f>
        <v>2.8848066223177717</v>
      </c>
      <c r="T1357" s="150" t="s">
        <v>169</v>
      </c>
      <c r="V1357" s="153"/>
      <c r="W1357" s="107"/>
      <c r="X1357" s="167"/>
    </row>
    <row r="1358" spans="2:24">
      <c r="B1358" s="164" t="s">
        <v>167</v>
      </c>
      <c r="C1358" s="178">
        <v>43874</v>
      </c>
      <c r="D1358" s="157">
        <f t="shared" si="264"/>
        <v>407</v>
      </c>
      <c r="E1358" s="152">
        <v>130</v>
      </c>
      <c r="F1358" s="108">
        <f t="shared" si="265"/>
        <v>1.1150684931506849</v>
      </c>
      <c r="H1358" s="142">
        <f t="shared" si="266"/>
        <v>43873</v>
      </c>
      <c r="I1358" s="149">
        <f>MAX(0,$I$14*E1357*Parameter!$C$6*Parameter!$C$5*Parameter!$C$7*Parameter!$C$8*Parameter!$C$9*Parameter!$C$19*F1357)</f>
        <v>619.86620644158097</v>
      </c>
      <c r="J1358" s="150" t="s">
        <v>187</v>
      </c>
      <c r="L1358" s="268" t="s">
        <v>167</v>
      </c>
      <c r="M1358" s="278">
        <v>43905</v>
      </c>
      <c r="N1358" s="269">
        <f t="shared" si="270"/>
        <v>438</v>
      </c>
      <c r="O1358" s="270">
        <v>3</v>
      </c>
      <c r="P1358" s="108">
        <f t="shared" si="271"/>
        <v>1.2</v>
      </c>
      <c r="R1358" s="142">
        <f t="shared" si="272"/>
        <v>43904</v>
      </c>
      <c r="S1358" s="149">
        <f>MAX(0,$S$14*O1357*Parameter!$C$6*Parameter!$C$5*Parameter!$C$7*Parameter!$C$8*Parameter!$C$9*Parameter!$C$19*P1357)</f>
        <v>0.72285578781701054</v>
      </c>
      <c r="T1358" s="150" t="s">
        <v>169</v>
      </c>
      <c r="V1358" s="153"/>
      <c r="W1358" s="107"/>
      <c r="X1358" s="167"/>
    </row>
    <row r="1359" spans="2:24">
      <c r="B1359" s="164" t="s">
        <v>167</v>
      </c>
      <c r="C1359" s="178">
        <v>43876</v>
      </c>
      <c r="D1359" s="157">
        <f t="shared" si="264"/>
        <v>409</v>
      </c>
      <c r="E1359" s="152">
        <v>769</v>
      </c>
      <c r="F1359" s="108">
        <f t="shared" si="265"/>
        <v>1.1205479452054794</v>
      </c>
      <c r="H1359" s="142">
        <f t="shared" si="266"/>
        <v>43874</v>
      </c>
      <c r="I1359" s="149">
        <f>MAX(0,$I$14*E1358*Parameter!$C$6*Parameter!$C$5*Parameter!$C$7*Parameter!$C$8*Parameter!$C$9*Parameter!$C$19*F1358)</f>
        <v>87.52013668969802</v>
      </c>
      <c r="J1359" s="150" t="s">
        <v>187</v>
      </c>
      <c r="L1359" s="268" t="s">
        <v>167</v>
      </c>
      <c r="M1359" s="278">
        <v>43906</v>
      </c>
      <c r="N1359" s="269">
        <f t="shared" si="270"/>
        <v>439</v>
      </c>
      <c r="O1359" s="270">
        <v>2</v>
      </c>
      <c r="P1359" s="108">
        <f t="shared" si="271"/>
        <v>1.2027397260273973</v>
      </c>
      <c r="R1359" s="142">
        <f t="shared" si="272"/>
        <v>43905</v>
      </c>
      <c r="S1359" s="149">
        <f>MAX(0,$S$14*O1358*Parameter!$C$6*Parameter!$C$5*Parameter!$C$7*Parameter!$C$8*Parameter!$C$9*Parameter!$C$19*P1358)</f>
        <v>2.1735297601637344</v>
      </c>
      <c r="T1359" s="150" t="s">
        <v>169</v>
      </c>
      <c r="V1359" s="153"/>
      <c r="W1359" s="107"/>
      <c r="X1359" s="167"/>
    </row>
    <row r="1360" spans="2:24">
      <c r="B1360" s="164" t="s">
        <v>167</v>
      </c>
      <c r="C1360" s="178">
        <v>43880</v>
      </c>
      <c r="D1360" s="157">
        <f t="shared" si="264"/>
        <v>413</v>
      </c>
      <c r="E1360" s="152">
        <v>303</v>
      </c>
      <c r="F1360" s="108">
        <f t="shared" si="265"/>
        <v>1.1315068493150684</v>
      </c>
      <c r="H1360" s="142">
        <f t="shared" ref="H1360:H1368" si="273">C1359</f>
        <v>43876</v>
      </c>
      <c r="I1360" s="149">
        <f>MAX(0,$I$14*E1359*Parameter!$C$6*Parameter!$C$5*Parameter!$C$7*Parameter!$C$8*Parameter!$C$9*Parameter!$C$19*F1359)</f>
        <v>520.25932549197705</v>
      </c>
      <c r="J1360" s="150" t="s">
        <v>187</v>
      </c>
      <c r="L1360" s="268" t="s">
        <v>167</v>
      </c>
      <c r="M1360" s="278">
        <v>43907</v>
      </c>
      <c r="N1360" s="269">
        <f t="shared" si="270"/>
        <v>440</v>
      </c>
      <c r="O1360" s="270">
        <v>1</v>
      </c>
      <c r="P1360" s="108">
        <f t="shared" si="271"/>
        <v>1.2054794520547945</v>
      </c>
      <c r="R1360" s="142">
        <f t="shared" si="272"/>
        <v>43906</v>
      </c>
      <c r="S1360" s="149">
        <f>MAX(0,$S$14*O1359*Parameter!$C$6*Parameter!$C$5*Parameter!$C$7*Parameter!$C$8*Parameter!$C$9*Parameter!$C$19*P1359)</f>
        <v>1.4523281045842913</v>
      </c>
      <c r="T1360" s="150" t="s">
        <v>169</v>
      </c>
      <c r="V1360" s="153"/>
      <c r="W1360" s="107"/>
      <c r="X1360" s="167"/>
    </row>
    <row r="1361" spans="2:24">
      <c r="B1361" s="164" t="s">
        <v>167</v>
      </c>
      <c r="C1361" s="178">
        <v>43883</v>
      </c>
      <c r="D1361" s="157">
        <f t="shared" si="264"/>
        <v>416</v>
      </c>
      <c r="E1361" s="152">
        <v>1031</v>
      </c>
      <c r="F1361" s="108">
        <f t="shared" si="265"/>
        <v>1.1397260273972603</v>
      </c>
      <c r="H1361" s="142">
        <f t="shared" si="273"/>
        <v>43880</v>
      </c>
      <c r="I1361" s="149">
        <f>MAX(0,$I$14*E1360*Parameter!$C$6*Parameter!$C$5*Parameter!$C$7*Parameter!$C$8*Parameter!$C$9*Parameter!$C$19*F1360)</f>
        <v>206.99645407696309</v>
      </c>
      <c r="J1361" s="150" t="s">
        <v>187</v>
      </c>
      <c r="L1361" s="268" t="s">
        <v>167</v>
      </c>
      <c r="M1361" s="278">
        <v>43908</v>
      </c>
      <c r="N1361" s="269">
        <f t="shared" si="270"/>
        <v>441</v>
      </c>
      <c r="O1361" s="270">
        <v>1</v>
      </c>
      <c r="P1361" s="108">
        <f t="shared" si="271"/>
        <v>1.2082191780821918</v>
      </c>
      <c r="R1361" s="142">
        <f t="shared" si="272"/>
        <v>43907</v>
      </c>
      <c r="S1361" s="149">
        <f>MAX(0,$S$14*O1360*Parameter!$C$6*Parameter!$C$5*Parameter!$C$7*Parameter!$C$8*Parameter!$C$9*Parameter!$C$19*P1360)</f>
        <v>0.72781818452971303</v>
      </c>
      <c r="T1361" s="150" t="s">
        <v>169</v>
      </c>
      <c r="V1361" s="153"/>
      <c r="W1361" s="107"/>
      <c r="X1361" s="167"/>
    </row>
    <row r="1362" spans="2:24">
      <c r="B1362" s="164" t="s">
        <v>167</v>
      </c>
      <c r="C1362" s="178">
        <v>43884</v>
      </c>
      <c r="D1362" s="157">
        <f t="shared" si="264"/>
        <v>417</v>
      </c>
      <c r="E1362" s="152">
        <v>339</v>
      </c>
      <c r="F1362" s="108">
        <f t="shared" si="265"/>
        <v>1.1424657534246576</v>
      </c>
      <c r="H1362" s="142">
        <f t="shared" si="273"/>
        <v>43883</v>
      </c>
      <c r="I1362" s="149">
        <f>MAX(0,$I$14*E1361*Parameter!$C$6*Parameter!$C$5*Parameter!$C$7*Parameter!$C$8*Parameter!$C$9*Parameter!$C$19*F1361)</f>
        <v>709.45070016376326</v>
      </c>
      <c r="J1362" s="150" t="s">
        <v>187</v>
      </c>
      <c r="L1362" s="268" t="s">
        <v>167</v>
      </c>
      <c r="M1362" s="278">
        <v>43909</v>
      </c>
      <c r="N1362" s="269">
        <f t="shared" si="270"/>
        <v>442</v>
      </c>
      <c r="O1362" s="270">
        <v>1</v>
      </c>
      <c r="P1362" s="108">
        <f t="shared" si="271"/>
        <v>1.210958904109589</v>
      </c>
      <c r="R1362" s="142">
        <f t="shared" si="272"/>
        <v>43908</v>
      </c>
      <c r="S1362" s="149">
        <f>MAX(0,$S$14*O1361*Parameter!$C$6*Parameter!$C$5*Parameter!$C$7*Parameter!$C$8*Parameter!$C$9*Parameter!$C$19*P1361)</f>
        <v>0.72947231676728064</v>
      </c>
      <c r="T1362" s="150" t="s">
        <v>169</v>
      </c>
      <c r="V1362" s="153"/>
      <c r="W1362" s="107"/>
      <c r="X1362" s="167"/>
    </row>
    <row r="1363" spans="2:24">
      <c r="B1363" s="164" t="s">
        <v>167</v>
      </c>
      <c r="C1363" s="178">
        <v>43885</v>
      </c>
      <c r="D1363" s="157">
        <f t="shared" si="264"/>
        <v>418</v>
      </c>
      <c r="E1363" s="152">
        <v>960</v>
      </c>
      <c r="F1363" s="108">
        <f t="shared" si="265"/>
        <v>1.1452054794520548</v>
      </c>
      <c r="H1363" s="142">
        <f t="shared" si="273"/>
        <v>43884</v>
      </c>
      <c r="I1363" s="149">
        <f>MAX(0,$I$14*E1362*Parameter!$C$6*Parameter!$C$5*Parameter!$C$7*Parameter!$C$8*Parameter!$C$9*Parameter!$C$19*F1362)</f>
        <v>233.83309549925875</v>
      </c>
      <c r="J1363" s="150" t="s">
        <v>187</v>
      </c>
      <c r="L1363" s="268" t="s">
        <v>167</v>
      </c>
      <c r="M1363" s="278">
        <v>43910</v>
      </c>
      <c r="N1363" s="269">
        <f t="shared" si="270"/>
        <v>443</v>
      </c>
      <c r="O1363" s="270">
        <v>1</v>
      </c>
      <c r="P1363" s="108">
        <f t="shared" si="271"/>
        <v>1.2136986301369863</v>
      </c>
      <c r="R1363" s="142">
        <f t="shared" si="272"/>
        <v>43909</v>
      </c>
      <c r="S1363" s="149">
        <f>MAX(0,$S$14*O1362*Parameter!$C$6*Parameter!$C$5*Parameter!$C$7*Parameter!$C$8*Parameter!$C$9*Parameter!$C$19*P1362)</f>
        <v>0.73112644900484813</v>
      </c>
      <c r="T1363" s="150" t="s">
        <v>169</v>
      </c>
      <c r="V1363" s="153"/>
      <c r="W1363" s="107"/>
      <c r="X1363" s="167"/>
    </row>
    <row r="1364" spans="2:24">
      <c r="B1364" s="164" t="s">
        <v>167</v>
      </c>
      <c r="C1364" s="178">
        <v>43886</v>
      </c>
      <c r="D1364" s="157">
        <f t="shared" si="264"/>
        <v>419</v>
      </c>
      <c r="E1364" s="152">
        <v>900</v>
      </c>
      <c r="F1364" s="108">
        <f t="shared" si="265"/>
        <v>1.1479452054794521</v>
      </c>
      <c r="H1364" s="142">
        <f t="shared" si="273"/>
        <v>43885</v>
      </c>
      <c r="I1364" s="149">
        <f>MAX(0,$I$14*E1363*Parameter!$C$6*Parameter!$C$5*Parameter!$C$7*Parameter!$C$8*Parameter!$C$9*Parameter!$C$19*F1363)</f>
        <v>663.7701842910983</v>
      </c>
      <c r="J1364" s="150" t="s">
        <v>187</v>
      </c>
      <c r="L1364" s="268" t="s">
        <v>167</v>
      </c>
      <c r="M1364" s="278">
        <v>43913</v>
      </c>
      <c r="N1364" s="269">
        <f t="shared" si="270"/>
        <v>446</v>
      </c>
      <c r="O1364" s="270">
        <v>1</v>
      </c>
      <c r="P1364" s="108">
        <f t="shared" si="271"/>
        <v>1.2219178082191782</v>
      </c>
      <c r="R1364" s="142">
        <f t="shared" si="272"/>
        <v>43910</v>
      </c>
      <c r="S1364" s="149">
        <f>MAX(0,$S$14*O1363*Parameter!$C$6*Parameter!$C$5*Parameter!$C$7*Parameter!$C$8*Parameter!$C$9*Parameter!$C$19*P1363)</f>
        <v>0.73278058124241574</v>
      </c>
      <c r="T1364" s="150" t="s">
        <v>169</v>
      </c>
      <c r="V1364" s="153"/>
      <c r="W1364" s="107"/>
      <c r="X1364" s="167"/>
    </row>
    <row r="1365" spans="2:24">
      <c r="B1365" s="164" t="s">
        <v>167</v>
      </c>
      <c r="C1365" s="178">
        <v>43887</v>
      </c>
      <c r="D1365" s="157">
        <f t="shared" si="264"/>
        <v>420</v>
      </c>
      <c r="E1365" s="152">
        <v>1437</v>
      </c>
      <c r="F1365" s="108">
        <f t="shared" si="265"/>
        <v>1.1506849315068493</v>
      </c>
      <c r="H1365" s="142">
        <f t="shared" si="273"/>
        <v>43886</v>
      </c>
      <c r="I1365" s="149">
        <f>MAX(0,$I$14*E1364*Parameter!$C$6*Parameter!$C$5*Parameter!$C$7*Parameter!$C$8*Parameter!$C$9*Parameter!$C$19*F1364)</f>
        <v>623.77326678671557</v>
      </c>
      <c r="J1365" s="150" t="s">
        <v>187</v>
      </c>
      <c r="L1365" s="268" t="s">
        <v>167</v>
      </c>
      <c r="M1365" s="278">
        <v>43914</v>
      </c>
      <c r="N1365" s="269">
        <f t="shared" si="270"/>
        <v>447</v>
      </c>
      <c r="O1365" s="270">
        <v>1</v>
      </c>
      <c r="P1365" s="108">
        <f t="shared" si="271"/>
        <v>1.2246575342465753</v>
      </c>
      <c r="R1365" s="142">
        <f t="shared" si="272"/>
        <v>43913</v>
      </c>
      <c r="S1365" s="149">
        <f>MAX(0,$S$14*O1364*Parameter!$C$6*Parameter!$C$5*Parameter!$C$7*Parameter!$C$8*Parameter!$C$9*Parameter!$C$19*P1364)</f>
        <v>0.73774297795511834</v>
      </c>
      <c r="T1365" s="150" t="s">
        <v>169</v>
      </c>
      <c r="V1365" s="153"/>
      <c r="W1365" s="107"/>
      <c r="X1365" s="167"/>
    </row>
    <row r="1366" spans="2:24">
      <c r="B1366" s="164" t="s">
        <v>167</v>
      </c>
      <c r="C1366" s="178">
        <v>43888</v>
      </c>
      <c r="D1366" s="157">
        <f t="shared" si="264"/>
        <v>421</v>
      </c>
      <c r="E1366" s="152">
        <v>1065</v>
      </c>
      <c r="F1366" s="108">
        <f t="shared" si="265"/>
        <v>1.1534246575342466</v>
      </c>
      <c r="H1366" s="142">
        <f t="shared" si="273"/>
        <v>43887</v>
      </c>
      <c r="I1366" s="149">
        <f>MAX(0,$I$14*E1365*Parameter!$C$6*Parameter!$C$5*Parameter!$C$7*Parameter!$C$8*Parameter!$C$9*Parameter!$C$19*F1365)</f>
        <v>998.3349706615071</v>
      </c>
      <c r="J1366" s="150" t="s">
        <v>187</v>
      </c>
      <c r="L1366" s="268" t="s">
        <v>167</v>
      </c>
      <c r="M1366" s="278">
        <v>43923</v>
      </c>
      <c r="N1366" s="269">
        <f t="shared" si="270"/>
        <v>456</v>
      </c>
      <c r="O1366" s="270">
        <v>2</v>
      </c>
      <c r="P1366" s="108">
        <f t="shared" si="271"/>
        <v>1.2493150684931507</v>
      </c>
      <c r="R1366" s="142">
        <f t="shared" si="272"/>
        <v>43914</v>
      </c>
      <c r="S1366" s="149">
        <f>MAX(0,$S$14*O1365*Parameter!$C$6*Parameter!$C$5*Parameter!$C$7*Parameter!$C$8*Parameter!$C$9*Parameter!$C$19*P1365)</f>
        <v>0.73939711019268584</v>
      </c>
      <c r="T1366" s="150" t="s">
        <v>169</v>
      </c>
      <c r="V1366" s="153"/>
      <c r="W1366" s="107"/>
      <c r="X1366" s="167"/>
    </row>
    <row r="1367" spans="2:24">
      <c r="B1367" s="164" t="s">
        <v>167</v>
      </c>
      <c r="C1367" s="178">
        <v>43889</v>
      </c>
      <c r="D1367" s="157">
        <f t="shared" si="264"/>
        <v>422</v>
      </c>
      <c r="E1367" s="152">
        <v>584</v>
      </c>
      <c r="F1367" s="108">
        <f t="shared" si="265"/>
        <v>1.1561643835616437</v>
      </c>
      <c r="H1367" s="142">
        <f t="shared" si="273"/>
        <v>43888</v>
      </c>
      <c r="I1367" s="149">
        <f>MAX(0,$I$14*E1366*Parameter!$C$6*Parameter!$C$5*Parameter!$C$7*Parameter!$C$8*Parameter!$C$9*Parameter!$C$19*F1366)</f>
        <v>741.65500069696566</v>
      </c>
      <c r="J1367" s="150" t="s">
        <v>187</v>
      </c>
      <c r="L1367" s="268" t="s">
        <v>167</v>
      </c>
      <c r="M1367" s="278">
        <v>43924</v>
      </c>
      <c r="N1367" s="269">
        <f t="shared" si="270"/>
        <v>457</v>
      </c>
      <c r="O1367" s="270">
        <v>2</v>
      </c>
      <c r="P1367" s="108">
        <f t="shared" si="271"/>
        <v>1.252054794520548</v>
      </c>
      <c r="R1367" s="142">
        <f t="shared" si="272"/>
        <v>43923</v>
      </c>
      <c r="S1367" s="149">
        <f>MAX(0,$S$14*O1366*Parameter!$C$6*Parameter!$C$5*Parameter!$C$7*Parameter!$C$8*Parameter!$C$9*Parameter!$C$19*P1366)</f>
        <v>1.5085686006615873</v>
      </c>
      <c r="T1367" s="150" t="s">
        <v>169</v>
      </c>
      <c r="V1367" s="153"/>
      <c r="W1367" s="107"/>
      <c r="X1367" s="167"/>
    </row>
    <row r="1368" spans="2:24">
      <c r="B1368" s="164" t="s">
        <v>167</v>
      </c>
      <c r="C1368" s="178">
        <v>43890</v>
      </c>
      <c r="D1368" s="157">
        <f t="shared" si="264"/>
        <v>423</v>
      </c>
      <c r="E1368" s="152">
        <v>320</v>
      </c>
      <c r="F1368" s="108">
        <f t="shared" si="265"/>
        <v>1.1589041095890411</v>
      </c>
      <c r="H1368" s="142">
        <f t="shared" si="273"/>
        <v>43889</v>
      </c>
      <c r="I1368" s="149">
        <f>MAX(0,$I$14*E1367*Parameter!$C$6*Parameter!$C$5*Parameter!$C$7*Parameter!$C$8*Parameter!$C$9*Parameter!$C$19*F1367)</f>
        <v>407.65758168404255</v>
      </c>
      <c r="J1368" s="150" t="s">
        <v>187</v>
      </c>
      <c r="L1368" s="268" t="s">
        <v>167</v>
      </c>
      <c r="M1368" s="278">
        <v>43925</v>
      </c>
      <c r="N1368" s="269">
        <f t="shared" si="270"/>
        <v>458</v>
      </c>
      <c r="O1368" s="270">
        <v>1</v>
      </c>
      <c r="P1368" s="108">
        <f t="shared" si="271"/>
        <v>1.2547945205479452</v>
      </c>
      <c r="R1368" s="142">
        <f t="shared" si="272"/>
        <v>43924</v>
      </c>
      <c r="S1368" s="149">
        <f>MAX(0,$S$14*O1367*Parameter!$C$6*Parameter!$C$5*Parameter!$C$7*Parameter!$C$8*Parameter!$C$9*Parameter!$C$19*P1367)</f>
        <v>1.5118768651367223</v>
      </c>
      <c r="T1368" s="150" t="s">
        <v>169</v>
      </c>
      <c r="V1368" s="153"/>
      <c r="W1368" s="107"/>
      <c r="X1368" s="167"/>
    </row>
    <row r="1369" spans="2:24">
      <c r="B1369" s="307" t="s">
        <v>176</v>
      </c>
      <c r="C1369" s="285"/>
      <c r="D1369" s="285"/>
      <c r="E1369" s="286">
        <f>SUM(E1347:E1368)</f>
        <v>17900</v>
      </c>
      <c r="F1369" s="287"/>
      <c r="H1369" s="142">
        <f t="shared" ref="H1369" si="274">C1368</f>
        <v>43890</v>
      </c>
      <c r="I1369" s="149">
        <f>MAX(0,$I$14*E1368*Parameter!$C$6*Parameter!$C$5*Parameter!$C$7*Parameter!$C$8*Parameter!$C$9*Parameter!$C$19*F1368)</f>
        <v>223.90333967714088</v>
      </c>
      <c r="J1369" s="150" t="s">
        <v>187</v>
      </c>
      <c r="L1369" s="268" t="s">
        <v>167</v>
      </c>
      <c r="M1369" s="278">
        <v>43926</v>
      </c>
      <c r="N1369" s="269">
        <f t="shared" si="270"/>
        <v>459</v>
      </c>
      <c r="O1369" s="270">
        <v>2</v>
      </c>
      <c r="P1369" s="108">
        <f t="shared" si="271"/>
        <v>1.2575342465753425</v>
      </c>
      <c r="R1369" s="142">
        <f t="shared" si="272"/>
        <v>43925</v>
      </c>
      <c r="S1369" s="149">
        <f>MAX(0,$S$14*O1368*Parameter!$C$6*Parameter!$C$5*Parameter!$C$7*Parameter!$C$8*Parameter!$C$9*Parameter!$C$19*P1368)</f>
        <v>0.75759256480592863</v>
      </c>
      <c r="T1369" s="150" t="s">
        <v>169</v>
      </c>
      <c r="V1369" s="153"/>
      <c r="W1369" s="107"/>
      <c r="X1369" s="167"/>
    </row>
    <row r="1370" spans="2:24">
      <c r="B1370" s="307"/>
      <c r="C1370" s="285"/>
      <c r="D1370" s="285"/>
      <c r="E1370" s="286"/>
      <c r="F1370" s="287"/>
      <c r="H1370" s="144" t="s">
        <v>177</v>
      </c>
      <c r="I1370" s="238">
        <f>SUM(I1348:I1369)</f>
        <v>12094.297027702674</v>
      </c>
      <c r="J1370" s="150" t="s">
        <v>169</v>
      </c>
      <c r="L1370" s="268" t="s">
        <v>167</v>
      </c>
      <c r="M1370" s="278">
        <v>43927</v>
      </c>
      <c r="N1370" s="269">
        <f t="shared" si="270"/>
        <v>460</v>
      </c>
      <c r="O1370" s="270">
        <v>2</v>
      </c>
      <c r="P1370" s="108">
        <f t="shared" si="271"/>
        <v>1.2602739726027397</v>
      </c>
      <c r="R1370" s="142">
        <f t="shared" si="272"/>
        <v>43926</v>
      </c>
      <c r="S1370" s="149">
        <f>MAX(0,$S$14*O1369*Parameter!$C$6*Parameter!$C$5*Parameter!$C$7*Parameter!$C$8*Parameter!$C$9*Parameter!$C$19*P1369)</f>
        <v>1.5184933940869925</v>
      </c>
      <c r="T1370" s="150" t="s">
        <v>169</v>
      </c>
      <c r="V1370" s="153"/>
      <c r="W1370" s="107"/>
      <c r="X1370" s="167"/>
    </row>
    <row r="1371" spans="2:24">
      <c r="B1371" s="251"/>
      <c r="C1371" s="243"/>
      <c r="D1371" s="244"/>
      <c r="E1371" s="107"/>
      <c r="F1371" s="245"/>
      <c r="H1371" s="246"/>
      <c r="I1371" s="247"/>
      <c r="J1371" s="235"/>
      <c r="L1371" s="268" t="s">
        <v>167</v>
      </c>
      <c r="M1371" s="278">
        <v>43928</v>
      </c>
      <c r="N1371" s="269">
        <f t="shared" si="270"/>
        <v>461</v>
      </c>
      <c r="O1371" s="270">
        <v>1</v>
      </c>
      <c r="P1371" s="108">
        <f t="shared" si="271"/>
        <v>1.263013698630137</v>
      </c>
      <c r="R1371" s="142">
        <f t="shared" si="272"/>
        <v>43927</v>
      </c>
      <c r="S1371" s="149">
        <f>MAX(0,$S$14*O1370*Parameter!$C$6*Parameter!$C$5*Parameter!$C$7*Parameter!$C$8*Parameter!$C$9*Parameter!$C$19*P1370)</f>
        <v>1.5218016585621275</v>
      </c>
      <c r="T1371" s="150" t="s">
        <v>169</v>
      </c>
      <c r="V1371" s="153"/>
      <c r="W1371" s="107"/>
      <c r="X1371" s="167"/>
    </row>
    <row r="1372" spans="2:24">
      <c r="B1372" s="251"/>
      <c r="C1372" s="243"/>
      <c r="D1372" s="244"/>
      <c r="E1372" s="107"/>
      <c r="F1372" s="245"/>
      <c r="H1372" s="246"/>
      <c r="I1372" s="247"/>
      <c r="J1372" s="235"/>
      <c r="L1372" s="268" t="s">
        <v>167</v>
      </c>
      <c r="M1372" s="278">
        <v>43930</v>
      </c>
      <c r="N1372" s="269">
        <f t="shared" si="270"/>
        <v>463</v>
      </c>
      <c r="O1372" s="270">
        <v>4</v>
      </c>
      <c r="P1372" s="108">
        <f t="shared" si="271"/>
        <v>1.2684931506849315</v>
      </c>
      <c r="R1372" s="142">
        <f t="shared" si="272"/>
        <v>43928</v>
      </c>
      <c r="S1372" s="149">
        <f>MAX(0,$S$14*O1371*Parameter!$C$6*Parameter!$C$5*Parameter!$C$7*Parameter!$C$8*Parameter!$C$9*Parameter!$C$19*P1371)</f>
        <v>0.76255496151863122</v>
      </c>
      <c r="T1372" s="150" t="s">
        <v>169</v>
      </c>
      <c r="V1372" s="153"/>
      <c r="W1372" s="107"/>
      <c r="X1372" s="167"/>
    </row>
    <row r="1373" spans="2:24">
      <c r="B1373" s="251"/>
      <c r="C1373" s="243"/>
      <c r="D1373" s="244"/>
      <c r="E1373" s="107"/>
      <c r="F1373" s="245"/>
      <c r="H1373" s="246"/>
      <c r="I1373" s="247"/>
      <c r="J1373" s="235"/>
      <c r="L1373" s="268" t="s">
        <v>167</v>
      </c>
      <c r="M1373" s="278">
        <v>43932</v>
      </c>
      <c r="N1373" s="269">
        <f t="shared" si="270"/>
        <v>465</v>
      </c>
      <c r="O1373" s="270">
        <v>2</v>
      </c>
      <c r="P1373" s="108">
        <f t="shared" si="271"/>
        <v>1.273972602739726</v>
      </c>
      <c r="R1373" s="142">
        <f t="shared" si="272"/>
        <v>43930</v>
      </c>
      <c r="S1373" s="149">
        <f>MAX(0,$S$14*O1372*Parameter!$C$6*Parameter!$C$5*Parameter!$C$7*Parameter!$C$8*Parameter!$C$9*Parameter!$C$19*P1372)</f>
        <v>3.0634529039750653</v>
      </c>
      <c r="T1373" s="150" t="s">
        <v>169</v>
      </c>
      <c r="V1373" s="153"/>
      <c r="W1373" s="107"/>
      <c r="X1373" s="167"/>
    </row>
    <row r="1374" spans="2:24">
      <c r="B1374" s="251"/>
      <c r="C1374" s="243"/>
      <c r="D1374" s="244"/>
      <c r="E1374" s="107"/>
      <c r="F1374" s="245"/>
      <c r="H1374" s="246"/>
      <c r="I1374" s="247"/>
      <c r="J1374" s="235"/>
      <c r="L1374" s="268" t="s">
        <v>167</v>
      </c>
      <c r="M1374" s="278">
        <v>43934</v>
      </c>
      <c r="N1374" s="269">
        <f t="shared" si="270"/>
        <v>467</v>
      </c>
      <c r="O1374" s="270">
        <v>5</v>
      </c>
      <c r="P1374" s="108">
        <f t="shared" si="271"/>
        <v>1.2794520547945205</v>
      </c>
      <c r="R1374" s="142">
        <f t="shared" si="272"/>
        <v>43932</v>
      </c>
      <c r="S1374" s="149">
        <f>MAX(0,$S$14*O1373*Parameter!$C$6*Parameter!$C$5*Parameter!$C$7*Parameter!$C$8*Parameter!$C$9*Parameter!$C$19*P1373)</f>
        <v>1.5383429809378026</v>
      </c>
      <c r="T1374" s="150" t="s">
        <v>169</v>
      </c>
      <c r="V1374" s="153"/>
      <c r="W1374" s="107"/>
      <c r="X1374" s="167"/>
    </row>
    <row r="1375" spans="2:24">
      <c r="B1375" s="251"/>
      <c r="C1375" s="243"/>
      <c r="D1375" s="244"/>
      <c r="E1375" s="107"/>
      <c r="F1375" s="245"/>
      <c r="H1375" s="246"/>
      <c r="I1375" s="247"/>
      <c r="J1375" s="235"/>
      <c r="L1375" s="268" t="s">
        <v>167</v>
      </c>
      <c r="M1375" s="278">
        <v>43935</v>
      </c>
      <c r="N1375" s="269">
        <f t="shared" si="270"/>
        <v>468</v>
      </c>
      <c r="O1375" s="270">
        <v>1</v>
      </c>
      <c r="P1375" s="108">
        <f t="shared" si="271"/>
        <v>1.2821917808219179</v>
      </c>
      <c r="R1375" s="142">
        <f t="shared" si="272"/>
        <v>43934</v>
      </c>
      <c r="S1375" s="149">
        <f>MAX(0,$S$14*O1374*Parameter!$C$6*Parameter!$C$5*Parameter!$C$7*Parameter!$C$8*Parameter!$C$9*Parameter!$C$19*P1374)</f>
        <v>3.8623987747201824</v>
      </c>
      <c r="T1375" s="150" t="s">
        <v>169</v>
      </c>
      <c r="V1375" s="153"/>
      <c r="W1375" s="107"/>
      <c r="X1375" s="167"/>
    </row>
    <row r="1376" spans="2:24">
      <c r="B1376" s="251"/>
      <c r="C1376" s="243"/>
      <c r="D1376" s="244"/>
      <c r="E1376" s="107"/>
      <c r="F1376" s="245"/>
      <c r="H1376" s="246"/>
      <c r="I1376" s="247"/>
      <c r="J1376" s="235"/>
      <c r="L1376" s="268" t="s">
        <v>167</v>
      </c>
      <c r="M1376" s="278">
        <v>43939</v>
      </c>
      <c r="N1376" s="269">
        <f t="shared" si="270"/>
        <v>472</v>
      </c>
      <c r="O1376" s="270">
        <v>1</v>
      </c>
      <c r="P1376" s="108">
        <f t="shared" si="271"/>
        <v>1.2931506849315069</v>
      </c>
      <c r="R1376" s="142">
        <f t="shared" si="272"/>
        <v>43935</v>
      </c>
      <c r="S1376" s="149">
        <f>MAX(0,$S$14*O1375*Parameter!$C$6*Parameter!$C$5*Parameter!$C$7*Parameter!$C$8*Parameter!$C$9*Parameter!$C$19*P1375)</f>
        <v>0.77413388718160403</v>
      </c>
      <c r="T1376" s="150" t="s">
        <v>169</v>
      </c>
      <c r="V1376" s="153"/>
      <c r="W1376" s="107"/>
      <c r="X1376" s="167"/>
    </row>
    <row r="1377" spans="2:24">
      <c r="B1377" s="251"/>
      <c r="C1377" s="243"/>
      <c r="D1377" s="244"/>
      <c r="E1377" s="107"/>
      <c r="F1377" s="245"/>
      <c r="H1377" s="246"/>
      <c r="I1377" s="247"/>
      <c r="J1377" s="235"/>
      <c r="L1377" s="268" t="s">
        <v>167</v>
      </c>
      <c r="M1377" s="278">
        <v>43942</v>
      </c>
      <c r="N1377" s="269">
        <f t="shared" si="270"/>
        <v>475</v>
      </c>
      <c r="O1377" s="270">
        <v>1</v>
      </c>
      <c r="P1377" s="108">
        <f t="shared" si="271"/>
        <v>1.3013698630136987</v>
      </c>
      <c r="R1377" s="142">
        <f t="shared" si="272"/>
        <v>43939</v>
      </c>
      <c r="S1377" s="149">
        <f>MAX(0,$S$14*O1376*Parameter!$C$6*Parameter!$C$5*Parameter!$C$7*Parameter!$C$8*Parameter!$C$9*Parameter!$C$19*P1376)</f>
        <v>0.78075041613187413</v>
      </c>
      <c r="T1377" s="150" t="s">
        <v>169</v>
      </c>
      <c r="V1377" s="153"/>
      <c r="W1377" s="107"/>
      <c r="X1377" s="167"/>
    </row>
    <row r="1378" spans="2:24">
      <c r="B1378" s="251"/>
      <c r="C1378" s="243"/>
      <c r="D1378" s="244"/>
      <c r="E1378" s="107"/>
      <c r="F1378" s="245"/>
      <c r="H1378" s="246"/>
      <c r="I1378" s="247"/>
      <c r="J1378" s="235"/>
      <c r="L1378" s="268" t="s">
        <v>167</v>
      </c>
      <c r="M1378" s="278">
        <v>43946</v>
      </c>
      <c r="N1378" s="269">
        <f t="shared" si="270"/>
        <v>479</v>
      </c>
      <c r="O1378" s="270">
        <v>1</v>
      </c>
      <c r="P1378" s="108">
        <f t="shared" si="271"/>
        <v>1.3123287671232877</v>
      </c>
      <c r="R1378" s="142">
        <f t="shared" si="272"/>
        <v>43942</v>
      </c>
      <c r="S1378" s="149">
        <f>MAX(0,$S$14*O1377*Parameter!$C$6*Parameter!$C$5*Parameter!$C$7*Parameter!$C$8*Parameter!$C$9*Parameter!$C$19*P1377)</f>
        <v>0.78571281284457672</v>
      </c>
      <c r="T1378" s="150" t="s">
        <v>169</v>
      </c>
      <c r="V1378" s="153"/>
      <c r="W1378" s="107"/>
      <c r="X1378" s="167"/>
    </row>
    <row r="1379" spans="2:24">
      <c r="B1379" s="251"/>
      <c r="C1379" s="243"/>
      <c r="D1379" s="244"/>
      <c r="E1379" s="107"/>
      <c r="F1379" s="245"/>
      <c r="H1379" s="246"/>
      <c r="I1379" s="247"/>
      <c r="J1379" s="235"/>
      <c r="L1379" s="268" t="s">
        <v>167</v>
      </c>
      <c r="M1379" s="278">
        <v>43954</v>
      </c>
      <c r="N1379" s="269">
        <f t="shared" si="270"/>
        <v>487</v>
      </c>
      <c r="O1379" s="270">
        <v>2</v>
      </c>
      <c r="P1379" s="108">
        <f t="shared" si="271"/>
        <v>1.3342465753424657</v>
      </c>
      <c r="R1379" s="142">
        <f t="shared" si="272"/>
        <v>43946</v>
      </c>
      <c r="S1379" s="149">
        <f>MAX(0,$S$14*O1378*Parameter!$C$6*Parameter!$C$5*Parameter!$C$7*Parameter!$C$8*Parameter!$C$9*Parameter!$C$19*P1378)</f>
        <v>0.79232934179484682</v>
      </c>
      <c r="T1379" s="150" t="s">
        <v>169</v>
      </c>
      <c r="V1379" s="153"/>
      <c r="W1379" s="107"/>
      <c r="X1379" s="167"/>
    </row>
    <row r="1380" spans="2:24">
      <c r="B1380" s="251"/>
      <c r="C1380" s="243"/>
      <c r="D1380" s="244"/>
      <c r="E1380" s="107"/>
      <c r="F1380" s="245"/>
      <c r="H1380" s="246"/>
      <c r="I1380" s="247"/>
      <c r="J1380" s="235"/>
      <c r="L1380" s="268" t="s">
        <v>167</v>
      </c>
      <c r="M1380" s="278">
        <v>43955</v>
      </c>
      <c r="N1380" s="269">
        <f t="shared" si="270"/>
        <v>488</v>
      </c>
      <c r="O1380" s="270">
        <v>1</v>
      </c>
      <c r="P1380" s="108">
        <f t="shared" si="271"/>
        <v>1.3369863013698631</v>
      </c>
      <c r="R1380" s="142">
        <f t="shared" si="272"/>
        <v>43954</v>
      </c>
      <c r="S1380" s="149">
        <f>MAX(0,$S$14*O1379*Parameter!$C$6*Parameter!$C$5*Parameter!$C$7*Parameter!$C$8*Parameter!$C$9*Parameter!$C$19*P1379)</f>
        <v>1.611124799390774</v>
      </c>
      <c r="T1380" s="150" t="s">
        <v>169</v>
      </c>
      <c r="V1380" s="153"/>
      <c r="W1380" s="107"/>
      <c r="X1380" s="167"/>
    </row>
    <row r="1381" spans="2:24">
      <c r="B1381" s="251"/>
      <c r="C1381" s="243"/>
      <c r="D1381" s="244"/>
      <c r="E1381" s="107"/>
      <c r="F1381" s="245"/>
      <c r="H1381" s="246"/>
      <c r="I1381" s="247"/>
      <c r="J1381" s="235"/>
      <c r="L1381" s="268" t="s">
        <v>167</v>
      </c>
      <c r="M1381" s="278">
        <v>43956</v>
      </c>
      <c r="N1381" s="269">
        <f t="shared" si="270"/>
        <v>489</v>
      </c>
      <c r="O1381" s="270">
        <v>2</v>
      </c>
      <c r="P1381" s="108">
        <f t="shared" si="271"/>
        <v>1.3397260273972602</v>
      </c>
      <c r="R1381" s="142">
        <f t="shared" si="272"/>
        <v>43955</v>
      </c>
      <c r="S1381" s="149">
        <f>MAX(0,$S$14*O1380*Parameter!$C$6*Parameter!$C$5*Parameter!$C$7*Parameter!$C$8*Parameter!$C$9*Parameter!$C$19*P1380)</f>
        <v>0.80721653193295462</v>
      </c>
      <c r="T1381" s="150" t="s">
        <v>169</v>
      </c>
      <c r="V1381" s="153"/>
      <c r="W1381" s="107"/>
      <c r="X1381" s="167"/>
    </row>
    <row r="1382" spans="2:24">
      <c r="B1382" s="251"/>
      <c r="C1382" s="243"/>
      <c r="D1382" s="244"/>
      <c r="E1382" s="107"/>
      <c r="F1382" s="245"/>
      <c r="H1382" s="246"/>
      <c r="I1382" s="247"/>
      <c r="J1382" s="235"/>
      <c r="L1382" s="268" t="s">
        <v>167</v>
      </c>
      <c r="M1382" s="278">
        <v>43960</v>
      </c>
      <c r="N1382" s="269">
        <f t="shared" si="270"/>
        <v>493</v>
      </c>
      <c r="O1382" s="270">
        <v>1</v>
      </c>
      <c r="P1382" s="108">
        <f t="shared" si="271"/>
        <v>1.3506849315068492</v>
      </c>
      <c r="R1382" s="142">
        <f t="shared" si="272"/>
        <v>43956</v>
      </c>
      <c r="S1382" s="149">
        <f>MAX(0,$S$14*O1381*Parameter!$C$6*Parameter!$C$5*Parameter!$C$7*Parameter!$C$8*Parameter!$C$9*Parameter!$C$19*P1381)</f>
        <v>1.617741328341044</v>
      </c>
      <c r="T1382" s="150" t="s">
        <v>169</v>
      </c>
      <c r="V1382" s="153"/>
      <c r="W1382" s="107"/>
      <c r="X1382" s="167"/>
    </row>
    <row r="1383" spans="2:24">
      <c r="B1383" s="251"/>
      <c r="C1383" s="243"/>
      <c r="D1383" s="244"/>
      <c r="E1383" s="107"/>
      <c r="F1383" s="245"/>
      <c r="H1383" s="246"/>
      <c r="I1383" s="247"/>
      <c r="J1383" s="235"/>
      <c r="L1383" s="268" t="s">
        <v>167</v>
      </c>
      <c r="M1383" s="278">
        <v>43962</v>
      </c>
      <c r="N1383" s="269">
        <f t="shared" si="270"/>
        <v>495</v>
      </c>
      <c r="O1383" s="270">
        <v>1</v>
      </c>
      <c r="P1383" s="108">
        <f t="shared" si="271"/>
        <v>1.3561643835616439</v>
      </c>
      <c r="R1383" s="142">
        <f t="shared" si="272"/>
        <v>43960</v>
      </c>
      <c r="S1383" s="149">
        <f>MAX(0,$S$14*O1382*Parameter!$C$6*Parameter!$C$5*Parameter!$C$7*Parameter!$C$8*Parameter!$C$9*Parameter!$C$19*P1382)</f>
        <v>0.8154871931207921</v>
      </c>
      <c r="T1383" s="150" t="s">
        <v>169</v>
      </c>
      <c r="V1383" s="153"/>
      <c r="W1383" s="107"/>
      <c r="X1383" s="167"/>
    </row>
    <row r="1384" spans="2:24">
      <c r="B1384" s="251"/>
      <c r="C1384" s="243"/>
      <c r="D1384" s="244"/>
      <c r="E1384" s="107"/>
      <c r="F1384" s="245"/>
      <c r="H1384" s="246"/>
      <c r="I1384" s="247"/>
      <c r="J1384" s="235"/>
      <c r="L1384" s="268" t="s">
        <v>167</v>
      </c>
      <c r="M1384" s="278">
        <v>43964</v>
      </c>
      <c r="N1384" s="269">
        <f t="shared" si="270"/>
        <v>497</v>
      </c>
      <c r="O1384" s="270">
        <v>1</v>
      </c>
      <c r="P1384" s="108">
        <f t="shared" si="271"/>
        <v>1.3616438356164384</v>
      </c>
      <c r="R1384" s="142">
        <f t="shared" si="272"/>
        <v>43962</v>
      </c>
      <c r="S1384" s="149">
        <f>MAX(0,$S$14*O1383*Parameter!$C$6*Parameter!$C$5*Parameter!$C$7*Parameter!$C$8*Parameter!$C$9*Parameter!$C$19*P1383)</f>
        <v>0.81879545759592731</v>
      </c>
      <c r="T1384" s="150" t="s">
        <v>169</v>
      </c>
      <c r="V1384" s="153"/>
      <c r="W1384" s="107"/>
      <c r="X1384" s="167"/>
    </row>
    <row r="1385" spans="2:24">
      <c r="B1385" s="251"/>
      <c r="C1385" s="243"/>
      <c r="D1385" s="244"/>
      <c r="E1385" s="107"/>
      <c r="F1385" s="245"/>
      <c r="H1385" s="246"/>
      <c r="I1385" s="247"/>
      <c r="J1385" s="235"/>
      <c r="L1385" s="268" t="s">
        <v>167</v>
      </c>
      <c r="M1385" s="278">
        <v>43965</v>
      </c>
      <c r="N1385" s="269">
        <f t="shared" si="270"/>
        <v>498</v>
      </c>
      <c r="O1385" s="270">
        <v>1</v>
      </c>
      <c r="P1385" s="108">
        <f t="shared" si="271"/>
        <v>1.3643835616438356</v>
      </c>
      <c r="R1385" s="142">
        <f t="shared" si="272"/>
        <v>43964</v>
      </c>
      <c r="S1385" s="149">
        <f>MAX(0,$S$14*O1384*Parameter!$C$6*Parameter!$C$5*Parameter!$C$7*Parameter!$C$8*Parameter!$C$9*Parameter!$C$19*P1384)</f>
        <v>0.82210372207106241</v>
      </c>
      <c r="T1385" s="150" t="s">
        <v>169</v>
      </c>
      <c r="V1385" s="153"/>
      <c r="W1385" s="107"/>
      <c r="X1385" s="167"/>
    </row>
    <row r="1386" spans="2:24">
      <c r="B1386" s="251"/>
      <c r="C1386" s="243"/>
      <c r="D1386" s="244"/>
      <c r="E1386" s="107"/>
      <c r="F1386" s="245"/>
      <c r="H1386" s="246"/>
      <c r="I1386" s="247"/>
      <c r="J1386" s="235"/>
      <c r="L1386" s="268" t="s">
        <v>167</v>
      </c>
      <c r="M1386" s="278">
        <v>43966</v>
      </c>
      <c r="N1386" s="269">
        <f t="shared" si="270"/>
        <v>499</v>
      </c>
      <c r="O1386" s="270">
        <v>2</v>
      </c>
      <c r="P1386" s="108">
        <f t="shared" si="271"/>
        <v>1.3671232876712329</v>
      </c>
      <c r="R1386" s="142">
        <f t="shared" si="272"/>
        <v>43965</v>
      </c>
      <c r="S1386" s="149">
        <f>MAX(0,$S$14*O1385*Parameter!$C$6*Parameter!$C$5*Parameter!$C$7*Parameter!$C$8*Parameter!$C$9*Parameter!$C$19*P1385)</f>
        <v>0.8237578543086298</v>
      </c>
      <c r="T1386" s="150" t="s">
        <v>169</v>
      </c>
      <c r="V1386" s="153"/>
      <c r="W1386" s="107"/>
      <c r="X1386" s="167"/>
    </row>
    <row r="1387" spans="2:24">
      <c r="B1387" s="251"/>
      <c r="C1387" s="243"/>
      <c r="D1387" s="244"/>
      <c r="E1387" s="107"/>
      <c r="F1387" s="245"/>
      <c r="H1387" s="246"/>
      <c r="I1387" s="247"/>
      <c r="J1387" s="235"/>
      <c r="L1387" s="268" t="s">
        <v>167</v>
      </c>
      <c r="M1387" s="278">
        <v>43967</v>
      </c>
      <c r="N1387" s="269">
        <f t="shared" si="270"/>
        <v>500</v>
      </c>
      <c r="O1387" s="270">
        <v>1</v>
      </c>
      <c r="P1387" s="108">
        <f t="shared" si="271"/>
        <v>1.3698630136986301</v>
      </c>
      <c r="R1387" s="142">
        <f t="shared" si="272"/>
        <v>43966</v>
      </c>
      <c r="S1387" s="149">
        <f>MAX(0,$S$14*O1386*Parameter!$C$6*Parameter!$C$5*Parameter!$C$7*Parameter!$C$8*Parameter!$C$9*Parameter!$C$19*P1386)</f>
        <v>1.6508239730923948</v>
      </c>
      <c r="T1387" s="150" t="s">
        <v>169</v>
      </c>
      <c r="V1387" s="153"/>
      <c r="W1387" s="107"/>
      <c r="X1387" s="167"/>
    </row>
    <row r="1388" spans="2:24">
      <c r="B1388" s="251"/>
      <c r="C1388" s="243"/>
      <c r="D1388" s="244"/>
      <c r="E1388" s="107"/>
      <c r="F1388" s="245"/>
      <c r="H1388" s="246"/>
      <c r="I1388" s="247"/>
      <c r="J1388" s="235"/>
      <c r="L1388" s="268" t="s">
        <v>167</v>
      </c>
      <c r="M1388" s="278">
        <v>43984</v>
      </c>
      <c r="N1388" s="269">
        <f t="shared" si="270"/>
        <v>517</v>
      </c>
      <c r="O1388" s="270">
        <v>1</v>
      </c>
      <c r="P1388" s="108">
        <f t="shared" si="271"/>
        <v>1.4136986301369863</v>
      </c>
      <c r="R1388" s="142">
        <f t="shared" si="272"/>
        <v>43967</v>
      </c>
      <c r="S1388" s="149">
        <f>MAX(0,$S$14*O1387*Parameter!$C$6*Parameter!$C$5*Parameter!$C$7*Parameter!$C$8*Parameter!$C$9*Parameter!$C$19*P1387)</f>
        <v>0.8270661187837649</v>
      </c>
      <c r="T1388" s="150" t="s">
        <v>169</v>
      </c>
      <c r="V1388" s="153"/>
      <c r="W1388" s="107"/>
      <c r="X1388" s="167"/>
    </row>
    <row r="1389" spans="2:24">
      <c r="B1389" s="251"/>
      <c r="C1389" s="243"/>
      <c r="D1389" s="244"/>
      <c r="E1389" s="107"/>
      <c r="F1389" s="245"/>
      <c r="H1389" s="246"/>
      <c r="I1389" s="247"/>
      <c r="J1389" s="235"/>
      <c r="L1389" s="268" t="s">
        <v>167</v>
      </c>
      <c r="M1389" s="278">
        <v>43987</v>
      </c>
      <c r="N1389" s="269">
        <f t="shared" si="270"/>
        <v>520</v>
      </c>
      <c r="O1389" s="270">
        <v>2</v>
      </c>
      <c r="P1389" s="108">
        <f t="shared" si="271"/>
        <v>1.4136986301369863</v>
      </c>
      <c r="R1389" s="142">
        <f t="shared" si="272"/>
        <v>43984</v>
      </c>
      <c r="S1389" s="149">
        <f>MAX(0,$S$14*O1388*Parameter!$C$6*Parameter!$C$5*Parameter!$C$7*Parameter!$C$8*Parameter!$C$9*Parameter!$C$19*P1388)</f>
        <v>0.8535322345848454</v>
      </c>
      <c r="T1389" s="150" t="s">
        <v>169</v>
      </c>
      <c r="V1389" s="153"/>
      <c r="W1389" s="107"/>
      <c r="X1389" s="167"/>
    </row>
    <row r="1390" spans="2:24">
      <c r="B1390" s="251"/>
      <c r="C1390" s="243"/>
      <c r="D1390" s="244"/>
      <c r="E1390" s="107"/>
      <c r="F1390" s="245"/>
      <c r="H1390" s="246"/>
      <c r="I1390" s="247"/>
      <c r="J1390" s="235"/>
      <c r="L1390" s="268" t="s">
        <v>167</v>
      </c>
      <c r="M1390" s="278">
        <v>43990</v>
      </c>
      <c r="N1390" s="269">
        <f t="shared" si="270"/>
        <v>523</v>
      </c>
      <c r="O1390" s="270">
        <v>1</v>
      </c>
      <c r="P1390" s="108">
        <f t="shared" si="271"/>
        <v>1.4136986301369863</v>
      </c>
      <c r="R1390" s="142">
        <f t="shared" si="272"/>
        <v>43987</v>
      </c>
      <c r="S1390" s="149">
        <f>MAX(0,$S$14*O1389*Parameter!$C$6*Parameter!$C$5*Parameter!$C$7*Parameter!$C$8*Parameter!$C$9*Parameter!$C$19*P1389)</f>
        <v>1.7070644691696908</v>
      </c>
      <c r="T1390" s="150" t="s">
        <v>169</v>
      </c>
      <c r="V1390" s="153"/>
      <c r="W1390" s="107"/>
      <c r="X1390" s="167"/>
    </row>
    <row r="1391" spans="2:24">
      <c r="B1391" s="251"/>
      <c r="C1391" s="243"/>
      <c r="D1391" s="244"/>
      <c r="E1391" s="107"/>
      <c r="F1391" s="245"/>
      <c r="H1391" s="246"/>
      <c r="I1391" s="247"/>
      <c r="J1391" s="235"/>
      <c r="L1391" s="268" t="s">
        <v>167</v>
      </c>
      <c r="M1391" s="278">
        <v>43991</v>
      </c>
      <c r="N1391" s="269">
        <f t="shared" si="270"/>
        <v>524</v>
      </c>
      <c r="O1391" s="270">
        <v>1</v>
      </c>
      <c r="P1391" s="108">
        <f t="shared" si="271"/>
        <v>1.4136986301369863</v>
      </c>
      <c r="R1391" s="142">
        <f t="shared" si="272"/>
        <v>43990</v>
      </c>
      <c r="S1391" s="149">
        <f>MAX(0,$S$14*O1390*Parameter!$C$6*Parameter!$C$5*Parameter!$C$7*Parameter!$C$8*Parameter!$C$9*Parameter!$C$19*P1390)</f>
        <v>0.8535322345848454</v>
      </c>
      <c r="T1391" s="150" t="s">
        <v>169</v>
      </c>
      <c r="V1391" s="153"/>
      <c r="W1391" s="107"/>
      <c r="X1391" s="167"/>
    </row>
    <row r="1392" spans="2:24">
      <c r="B1392" s="251"/>
      <c r="C1392" s="243"/>
      <c r="D1392" s="244"/>
      <c r="E1392" s="107"/>
      <c r="F1392" s="245"/>
      <c r="H1392" s="246"/>
      <c r="I1392" s="247"/>
      <c r="J1392" s="235"/>
      <c r="L1392" s="268" t="s">
        <v>167</v>
      </c>
      <c r="M1392" s="278">
        <v>43992</v>
      </c>
      <c r="N1392" s="269">
        <f t="shared" si="270"/>
        <v>525</v>
      </c>
      <c r="O1392" s="270">
        <v>1</v>
      </c>
      <c r="P1392" s="108">
        <f t="shared" si="271"/>
        <v>1.4136986301369863</v>
      </c>
      <c r="R1392" s="142">
        <f t="shared" si="272"/>
        <v>43991</v>
      </c>
      <c r="S1392" s="149">
        <f>MAX(0,$S$14*O1391*Parameter!$C$6*Parameter!$C$5*Parameter!$C$7*Parameter!$C$8*Parameter!$C$9*Parameter!$C$19*P1391)</f>
        <v>0.8535322345848454</v>
      </c>
      <c r="T1392" s="150" t="s">
        <v>169</v>
      </c>
      <c r="V1392" s="153"/>
      <c r="W1392" s="107"/>
      <c r="X1392" s="167"/>
    </row>
    <row r="1393" spans="2:24">
      <c r="B1393" s="251"/>
      <c r="C1393" s="243"/>
      <c r="D1393" s="244"/>
      <c r="E1393" s="107"/>
      <c r="F1393" s="245"/>
      <c r="H1393" s="246"/>
      <c r="I1393" s="247"/>
      <c r="J1393" s="235"/>
      <c r="L1393" s="268" t="s">
        <v>167</v>
      </c>
      <c r="M1393" s="278">
        <v>44003</v>
      </c>
      <c r="N1393" s="269">
        <f t="shared" si="270"/>
        <v>536</v>
      </c>
      <c r="O1393" s="270">
        <v>1</v>
      </c>
      <c r="P1393" s="108">
        <f t="shared" si="271"/>
        <v>1.4136986301369863</v>
      </c>
      <c r="R1393" s="142">
        <f t="shared" si="272"/>
        <v>43992</v>
      </c>
      <c r="S1393" s="149">
        <f>MAX(0,$S$14*O1392*Parameter!$C$6*Parameter!$C$5*Parameter!$C$7*Parameter!$C$8*Parameter!$C$9*Parameter!$C$19*P1392)</f>
        <v>0.8535322345848454</v>
      </c>
      <c r="T1393" s="150" t="s">
        <v>169</v>
      </c>
      <c r="V1393" s="153"/>
      <c r="W1393" s="107"/>
      <c r="X1393" s="167"/>
    </row>
    <row r="1394" spans="2:24">
      <c r="B1394" s="251"/>
      <c r="C1394" s="243"/>
      <c r="D1394" s="244"/>
      <c r="E1394" s="107"/>
      <c r="F1394" s="245"/>
      <c r="H1394" s="246"/>
      <c r="I1394" s="247"/>
      <c r="J1394" s="235"/>
      <c r="L1394" s="268" t="s">
        <v>167</v>
      </c>
      <c r="M1394" s="278">
        <v>44015</v>
      </c>
      <c r="N1394" s="269">
        <f t="shared" si="270"/>
        <v>548</v>
      </c>
      <c r="O1394" s="270">
        <v>2</v>
      </c>
      <c r="P1394" s="108">
        <f t="shared" si="271"/>
        <v>1.4136986301369863</v>
      </c>
      <c r="R1394" s="142">
        <f t="shared" si="272"/>
        <v>44003</v>
      </c>
      <c r="S1394" s="149">
        <f>MAX(0,$S$14*O1393*Parameter!$C$6*Parameter!$C$5*Parameter!$C$7*Parameter!$C$8*Parameter!$C$9*Parameter!$C$19*P1393)</f>
        <v>0.8535322345848454</v>
      </c>
      <c r="T1394" s="150" t="s">
        <v>169</v>
      </c>
      <c r="V1394" s="153"/>
      <c r="W1394" s="107"/>
      <c r="X1394" s="167"/>
    </row>
    <row r="1395" spans="2:24">
      <c r="B1395" s="251"/>
      <c r="C1395" s="243"/>
      <c r="D1395" s="244"/>
      <c r="E1395" s="107"/>
      <c r="F1395" s="245"/>
      <c r="H1395" s="246"/>
      <c r="I1395" s="247"/>
      <c r="J1395" s="235"/>
      <c r="L1395" s="268" t="s">
        <v>167</v>
      </c>
      <c r="M1395" s="278">
        <v>44018</v>
      </c>
      <c r="N1395" s="269">
        <f t="shared" si="270"/>
        <v>551</v>
      </c>
      <c r="O1395" s="270">
        <v>1</v>
      </c>
      <c r="P1395" s="108">
        <f t="shared" si="271"/>
        <v>1.4136986301369863</v>
      </c>
      <c r="R1395" s="142">
        <f t="shared" si="272"/>
        <v>44015</v>
      </c>
      <c r="S1395" s="149">
        <f>MAX(0,$S$14*O1394*Parameter!$C$6*Parameter!$C$5*Parameter!$C$7*Parameter!$C$8*Parameter!$C$9*Parameter!$C$19*P1394)</f>
        <v>1.7070644691696908</v>
      </c>
      <c r="T1395" s="150" t="s">
        <v>169</v>
      </c>
      <c r="V1395" s="153"/>
      <c r="W1395" s="107"/>
      <c r="X1395" s="167"/>
    </row>
    <row r="1396" spans="2:24">
      <c r="B1396" s="251"/>
      <c r="C1396" s="243"/>
      <c r="D1396" s="244"/>
      <c r="E1396" s="107"/>
      <c r="F1396" s="245"/>
      <c r="H1396" s="246"/>
      <c r="I1396" s="247"/>
      <c r="J1396" s="235"/>
      <c r="L1396" s="268" t="s">
        <v>167</v>
      </c>
      <c r="M1396" s="278">
        <v>44021</v>
      </c>
      <c r="N1396" s="269">
        <f t="shared" si="270"/>
        <v>554</v>
      </c>
      <c r="O1396" s="270">
        <v>2</v>
      </c>
      <c r="P1396" s="108">
        <f t="shared" si="271"/>
        <v>1.4136986301369863</v>
      </c>
      <c r="R1396" s="142">
        <f t="shared" si="272"/>
        <v>44018</v>
      </c>
      <c r="S1396" s="149">
        <f>MAX(0,$S$14*O1395*Parameter!$C$6*Parameter!$C$5*Parameter!$C$7*Parameter!$C$8*Parameter!$C$9*Parameter!$C$19*P1395)</f>
        <v>0.8535322345848454</v>
      </c>
      <c r="T1396" s="150" t="s">
        <v>169</v>
      </c>
      <c r="V1396" s="153"/>
      <c r="W1396" s="107"/>
      <c r="X1396" s="167"/>
    </row>
    <row r="1397" spans="2:24">
      <c r="B1397" s="251"/>
      <c r="C1397" s="243"/>
      <c r="D1397" s="244"/>
      <c r="E1397" s="107"/>
      <c r="F1397" s="245"/>
      <c r="H1397" s="246"/>
      <c r="I1397" s="247"/>
      <c r="J1397" s="235"/>
      <c r="L1397" s="268" t="s">
        <v>167</v>
      </c>
      <c r="M1397" s="278">
        <v>44023</v>
      </c>
      <c r="N1397" s="269">
        <f t="shared" si="270"/>
        <v>556</v>
      </c>
      <c r="O1397" s="270">
        <v>2</v>
      </c>
      <c r="P1397" s="108">
        <f t="shared" si="271"/>
        <v>1.4136986301369863</v>
      </c>
      <c r="R1397" s="142">
        <f t="shared" si="272"/>
        <v>44021</v>
      </c>
      <c r="S1397" s="149">
        <f>MAX(0,$S$14*O1396*Parameter!$C$6*Parameter!$C$5*Parameter!$C$7*Parameter!$C$8*Parameter!$C$9*Parameter!$C$19*P1396)</f>
        <v>1.7070644691696908</v>
      </c>
      <c r="T1397" s="150" t="s">
        <v>169</v>
      </c>
      <c r="V1397" s="153"/>
      <c r="W1397" s="107"/>
      <c r="X1397" s="167"/>
    </row>
    <row r="1398" spans="2:24">
      <c r="B1398" s="251"/>
      <c r="C1398" s="243"/>
      <c r="D1398" s="244"/>
      <c r="E1398" s="107"/>
      <c r="F1398" s="245"/>
      <c r="H1398" s="246"/>
      <c r="I1398" s="247"/>
      <c r="J1398" s="235"/>
      <c r="L1398" s="268" t="s">
        <v>167</v>
      </c>
      <c r="M1398" s="278">
        <v>44026</v>
      </c>
      <c r="N1398" s="269">
        <f t="shared" si="270"/>
        <v>559</v>
      </c>
      <c r="O1398" s="270">
        <v>1</v>
      </c>
      <c r="P1398" s="108">
        <f t="shared" si="271"/>
        <v>1.4136986301369863</v>
      </c>
      <c r="R1398" s="142">
        <f t="shared" si="272"/>
        <v>44023</v>
      </c>
      <c r="S1398" s="149">
        <f>MAX(0,$S$14*O1397*Parameter!$C$6*Parameter!$C$5*Parameter!$C$7*Parameter!$C$8*Parameter!$C$9*Parameter!$C$19*P1397)</f>
        <v>1.7070644691696908</v>
      </c>
      <c r="T1398" s="150" t="s">
        <v>169</v>
      </c>
      <c r="V1398" s="153"/>
      <c r="W1398" s="107"/>
      <c r="X1398" s="167"/>
    </row>
    <row r="1399" spans="2:24">
      <c r="B1399" s="251"/>
      <c r="C1399" s="243"/>
      <c r="D1399" s="244"/>
      <c r="E1399" s="107"/>
      <c r="F1399" s="245"/>
      <c r="H1399" s="246"/>
      <c r="I1399" s="247"/>
      <c r="J1399" s="235"/>
      <c r="L1399" s="268" t="s">
        <v>167</v>
      </c>
      <c r="M1399" s="278">
        <v>44031</v>
      </c>
      <c r="N1399" s="269">
        <f t="shared" si="270"/>
        <v>564</v>
      </c>
      <c r="O1399" s="270">
        <v>2</v>
      </c>
      <c r="P1399" s="108">
        <f t="shared" si="271"/>
        <v>1.4136986301369863</v>
      </c>
      <c r="R1399" s="142">
        <f t="shared" si="272"/>
        <v>44026</v>
      </c>
      <c r="S1399" s="149">
        <f>MAX(0,$S$14*O1398*Parameter!$C$6*Parameter!$C$5*Parameter!$C$7*Parameter!$C$8*Parameter!$C$9*Parameter!$C$19*P1398)</f>
        <v>0.8535322345848454</v>
      </c>
      <c r="T1399" s="150" t="s">
        <v>169</v>
      </c>
      <c r="V1399" s="153"/>
      <c r="W1399" s="107"/>
      <c r="X1399" s="167"/>
    </row>
    <row r="1400" spans="2:24">
      <c r="B1400" s="251"/>
      <c r="C1400" s="243"/>
      <c r="D1400" s="244"/>
      <c r="E1400" s="107"/>
      <c r="F1400" s="245"/>
      <c r="H1400" s="246"/>
      <c r="I1400" s="247"/>
      <c r="J1400" s="235"/>
      <c r="L1400" s="268" t="s">
        <v>167</v>
      </c>
      <c r="M1400" s="278">
        <v>44035</v>
      </c>
      <c r="N1400" s="269">
        <f t="shared" si="270"/>
        <v>568</v>
      </c>
      <c r="O1400" s="270">
        <v>2</v>
      </c>
      <c r="P1400" s="108">
        <f t="shared" si="271"/>
        <v>1.4136986301369863</v>
      </c>
      <c r="R1400" s="142">
        <f t="shared" si="272"/>
        <v>44031</v>
      </c>
      <c r="S1400" s="149">
        <f>MAX(0,$S$14*O1399*Parameter!$C$6*Parameter!$C$5*Parameter!$C$7*Parameter!$C$8*Parameter!$C$9*Parameter!$C$19*P1399)</f>
        <v>1.7070644691696908</v>
      </c>
      <c r="T1400" s="150" t="s">
        <v>169</v>
      </c>
      <c r="V1400" s="153"/>
      <c r="W1400" s="107"/>
      <c r="X1400" s="167"/>
    </row>
    <row r="1401" spans="2:24">
      <c r="B1401" s="251"/>
      <c r="C1401" s="243"/>
      <c r="D1401" s="244"/>
      <c r="E1401" s="107"/>
      <c r="F1401" s="245"/>
      <c r="H1401" s="246"/>
      <c r="I1401" s="247"/>
      <c r="J1401" s="235"/>
      <c r="L1401" s="268" t="s">
        <v>167</v>
      </c>
      <c r="M1401" s="278">
        <v>44081</v>
      </c>
      <c r="N1401" s="269">
        <f t="shared" si="270"/>
        <v>614</v>
      </c>
      <c r="O1401" s="270">
        <v>1</v>
      </c>
      <c r="P1401" s="108">
        <f t="shared" si="271"/>
        <v>1.4136986301369863</v>
      </c>
      <c r="R1401" s="142">
        <f t="shared" si="272"/>
        <v>44035</v>
      </c>
      <c r="S1401" s="149">
        <f>MAX(0,$S$14*O1400*Parameter!$C$6*Parameter!$C$5*Parameter!$C$7*Parameter!$C$8*Parameter!$C$9*Parameter!$C$19*P1400)</f>
        <v>1.7070644691696908</v>
      </c>
      <c r="T1401" s="150" t="s">
        <v>169</v>
      </c>
      <c r="V1401" s="153"/>
      <c r="W1401" s="107"/>
      <c r="X1401" s="167"/>
    </row>
    <row r="1402" spans="2:24">
      <c r="B1402" s="251"/>
      <c r="C1402" s="243"/>
      <c r="D1402" s="244"/>
      <c r="E1402" s="107"/>
      <c r="F1402" s="245"/>
      <c r="H1402" s="246"/>
      <c r="I1402" s="247"/>
      <c r="J1402" s="235"/>
      <c r="L1402" s="285" t="s">
        <v>176</v>
      </c>
      <c r="M1402" s="285"/>
      <c r="N1402" s="285"/>
      <c r="O1402" s="286">
        <f>SUM(O1347:O1401)</f>
        <v>100</v>
      </c>
      <c r="P1402" s="287"/>
      <c r="R1402" s="142">
        <f t="shared" si="272"/>
        <v>44081</v>
      </c>
      <c r="S1402" s="149">
        <f>MAX(0,$S$14*O1401*Parameter!$C$6*Parameter!$C$5*Parameter!$C$7*Parameter!$C$8*Parameter!$C$9*Parameter!$C$19*P1401)</f>
        <v>0.8535322345848454</v>
      </c>
      <c r="T1402" s="150" t="s">
        <v>169</v>
      </c>
      <c r="V1402" s="153"/>
      <c r="W1402" s="107"/>
      <c r="X1402" s="167"/>
    </row>
    <row r="1403" spans="2:24">
      <c r="B1403" s="251"/>
      <c r="C1403" s="243"/>
      <c r="D1403" s="244"/>
      <c r="E1403" s="107"/>
      <c r="F1403" s="245"/>
      <c r="H1403" s="246"/>
      <c r="I1403" s="247"/>
      <c r="J1403" s="235"/>
      <c r="L1403" s="285"/>
      <c r="M1403" s="285"/>
      <c r="N1403" s="285"/>
      <c r="O1403" s="286"/>
      <c r="P1403" s="287"/>
      <c r="R1403" s="144" t="s">
        <v>177</v>
      </c>
      <c r="S1403" s="238">
        <f>SUM(S1348:S1402)</f>
        <v>76.870833344238278</v>
      </c>
      <c r="T1403" s="150" t="s">
        <v>169</v>
      </c>
      <c r="V1403" s="153"/>
      <c r="W1403" s="107"/>
      <c r="X1403" s="167"/>
    </row>
    <row r="1404" spans="2:24" ht="15.75" thickBot="1">
      <c r="B1404" s="252"/>
      <c r="C1404" s="253"/>
      <c r="D1404" s="254"/>
      <c r="E1404" s="255"/>
      <c r="F1404" s="256"/>
      <c r="G1404" s="168"/>
      <c r="H1404" s="257"/>
      <c r="I1404" s="258"/>
      <c r="J1404" s="236"/>
      <c r="K1404" s="172"/>
      <c r="L1404" s="172"/>
      <c r="M1404" s="172"/>
      <c r="N1404" s="172"/>
      <c r="O1404" s="172"/>
      <c r="P1404" s="172"/>
      <c r="Q1404" s="172"/>
      <c r="R1404" s="172"/>
      <c r="S1404" s="172"/>
      <c r="T1404" s="172"/>
      <c r="U1404" s="172"/>
      <c r="V1404" s="259"/>
      <c r="W1404" s="255"/>
      <c r="X1404" s="260"/>
    </row>
    <row r="1405" spans="2:24" ht="15.75" thickBot="1"/>
    <row r="1406" spans="2:24" ht="24" thickBot="1">
      <c r="B1406" s="174" t="s">
        <v>93</v>
      </c>
      <c r="C1406" s="158" t="s">
        <v>146</v>
      </c>
      <c r="D1406" s="175">
        <f>I1408+S1408</f>
        <v>12388</v>
      </c>
      <c r="E1406" s="176" t="s">
        <v>147</v>
      </c>
      <c r="F1406" s="158" t="str">
        <f>X1415</f>
        <v>Less than expected</v>
      </c>
      <c r="G1406" s="177"/>
      <c r="H1406" s="177"/>
      <c r="I1406" s="175">
        <f>E1424+O1413</f>
        <v>18000</v>
      </c>
      <c r="J1406" s="177" t="s">
        <v>148</v>
      </c>
      <c r="K1406" s="177"/>
      <c r="L1406" s="177"/>
      <c r="M1406" s="186">
        <v>0</v>
      </c>
      <c r="N1406" s="177" t="s">
        <v>149</v>
      </c>
      <c r="O1406" s="177"/>
      <c r="P1406" s="177"/>
      <c r="Q1406" s="177"/>
      <c r="R1406" s="177"/>
      <c r="S1406" s="175">
        <f>I1406-M1406</f>
        <v>18000</v>
      </c>
      <c r="T1406" s="177" t="s">
        <v>150</v>
      </c>
      <c r="U1406" s="177"/>
      <c r="V1406" s="177"/>
      <c r="W1406" s="242">
        <f>S1406*'MR Reference'!$C$79</f>
        <v>16560</v>
      </c>
      <c r="X1406" s="241" t="s">
        <v>151</v>
      </c>
    </row>
    <row r="1407" spans="2:24" ht="19.5" thickBot="1">
      <c r="B1407" s="159"/>
      <c r="C1407" s="14"/>
      <c r="D1407" s="14"/>
      <c r="E1407" s="15"/>
      <c r="F1407" s="16"/>
      <c r="G1407" s="14"/>
      <c r="X1407" s="160"/>
    </row>
    <row r="1408" spans="2:24" ht="24" thickBot="1">
      <c r="B1408" s="67" t="s">
        <v>348</v>
      </c>
      <c r="C1408" s="237" t="s">
        <v>153</v>
      </c>
      <c r="D1408" s="69"/>
      <c r="E1408" s="70"/>
      <c r="F1408" s="68"/>
      <c r="G1408" s="71"/>
      <c r="H1408" s="68" t="s">
        <v>146</v>
      </c>
      <c r="I1408" s="141">
        <f>ROUNDDOWN(I1425,0)</f>
        <v>12388</v>
      </c>
      <c r="J1408" s="72" t="s">
        <v>147</v>
      </c>
      <c r="L1408" s="67" t="s">
        <v>349</v>
      </c>
      <c r="M1408" s="237" t="s">
        <v>155</v>
      </c>
      <c r="N1408" s="69"/>
      <c r="O1408" s="70"/>
      <c r="P1408" s="239"/>
      <c r="Q1408" s="71"/>
      <c r="R1408" s="68" t="s">
        <v>146</v>
      </c>
      <c r="S1408" s="141">
        <f>ROUNDDOWN(S1414,0)</f>
        <v>0</v>
      </c>
      <c r="T1408" s="72" t="s">
        <v>147</v>
      </c>
      <c r="V1408" s="288" t="s">
        <v>156</v>
      </c>
      <c r="W1408" s="289"/>
      <c r="X1408" s="290"/>
    </row>
    <row r="1409" spans="2:24" ht="18.75">
      <c r="B1409" s="159"/>
      <c r="C1409" s="14"/>
      <c r="D1409" s="14"/>
      <c r="E1409" s="15"/>
      <c r="F1409" s="16"/>
      <c r="G1409" s="14"/>
      <c r="L1409" s="11"/>
      <c r="M1409" s="14"/>
      <c r="N1409" s="14"/>
      <c r="O1409" s="15"/>
      <c r="P1409" s="16"/>
      <c r="Q1409" s="14"/>
      <c r="X1409" s="160"/>
    </row>
    <row r="1410" spans="2:24" ht="18.75">
      <c r="B1410" s="161" t="s">
        <v>157</v>
      </c>
      <c r="C1410" s="14"/>
      <c r="D1410" s="14"/>
      <c r="E1410" s="15"/>
      <c r="F1410" s="16"/>
      <c r="G1410" s="14"/>
      <c r="H1410" s="17" t="s">
        <v>158</v>
      </c>
      <c r="L1410" s="17" t="s">
        <v>157</v>
      </c>
      <c r="M1410" s="14"/>
      <c r="N1410" s="14"/>
      <c r="O1410" s="15"/>
      <c r="P1410" s="16"/>
      <c r="Q1410" s="14"/>
      <c r="R1410" s="17" t="s">
        <v>158</v>
      </c>
      <c r="V1410" s="17" t="s">
        <v>156</v>
      </c>
      <c r="X1410" s="160"/>
    </row>
    <row r="1411" spans="2:24" ht="23.25">
      <c r="B1411" s="162" t="s">
        <v>350</v>
      </c>
      <c r="C1411" s="146"/>
      <c r="D1411" s="144" t="s">
        <v>160</v>
      </c>
      <c r="E1411" s="147" t="s">
        <v>267</v>
      </c>
      <c r="F1411" s="144" t="s">
        <v>162</v>
      </c>
      <c r="G1411" s="18"/>
      <c r="H1411" s="145" t="s">
        <v>348</v>
      </c>
      <c r="I1411" s="144" t="s">
        <v>163</v>
      </c>
      <c r="J1411" s="148" t="s">
        <v>164</v>
      </c>
      <c r="L1411" s="143" t="s">
        <v>351</v>
      </c>
      <c r="M1411" s="146"/>
      <c r="N1411" s="144" t="s">
        <v>160</v>
      </c>
      <c r="O1411" s="147" t="s">
        <v>161</v>
      </c>
      <c r="P1411" s="144" t="s">
        <v>162</v>
      </c>
      <c r="Q1411" s="18"/>
      <c r="R1411" s="145" t="s">
        <v>349</v>
      </c>
      <c r="S1411" s="144" t="s">
        <v>163</v>
      </c>
      <c r="T1411" s="148" t="s">
        <v>164</v>
      </c>
      <c r="V1411" s="143" t="s">
        <v>93</v>
      </c>
      <c r="W1411" s="148" t="s">
        <v>166</v>
      </c>
      <c r="X1411" s="163" t="s">
        <v>164</v>
      </c>
    </row>
    <row r="1412" spans="2:24">
      <c r="B1412" s="164" t="s">
        <v>167</v>
      </c>
      <c r="C1412" s="178">
        <v>43876</v>
      </c>
      <c r="D1412" s="157">
        <f t="shared" ref="D1412:D1423" si="275">(C1412+(365*2))-$C$3</f>
        <v>409</v>
      </c>
      <c r="E1412" s="152">
        <v>3015</v>
      </c>
      <c r="F1412" s="108">
        <f t="shared" ref="F1412:F1423" si="276">MIN($C$5/365, (D1412/365))</f>
        <v>1.1205479452054794</v>
      </c>
      <c r="H1412" s="144" t="s">
        <v>168</v>
      </c>
      <c r="I1412" s="147">
        <f>Parameter!$C$18*(Parameter!$C$17/Parameter!$C$4-1)</f>
        <v>1.9310126823253633</v>
      </c>
      <c r="J1412" s="144" t="s">
        <v>169</v>
      </c>
      <c r="L1412" s="151" t="s">
        <v>167</v>
      </c>
      <c r="M1412" s="277" t="s">
        <v>213</v>
      </c>
      <c r="N1412" s="248" t="s">
        <v>213</v>
      </c>
      <c r="O1412" s="152">
        <v>0</v>
      </c>
      <c r="P1412" s="108" t="s">
        <v>213</v>
      </c>
      <c r="Q1412" s="11"/>
      <c r="R1412" s="144" t="s">
        <v>168</v>
      </c>
      <c r="S1412" s="147">
        <f>Parameter!$C$18*(Parameter!$C$17/Parameter!$C$4-1)</f>
        <v>1.9310126823253633</v>
      </c>
      <c r="T1412" s="144" t="s">
        <v>169</v>
      </c>
      <c r="V1412" s="151" t="s">
        <v>170</v>
      </c>
      <c r="W1412" s="152">
        <v>44394</v>
      </c>
      <c r="X1412" s="165" t="s">
        <v>171</v>
      </c>
    </row>
    <row r="1413" spans="2:24">
      <c r="B1413" s="164" t="s">
        <v>167</v>
      </c>
      <c r="C1413" s="178">
        <v>43877</v>
      </c>
      <c r="D1413" s="157">
        <f t="shared" si="275"/>
        <v>410</v>
      </c>
      <c r="E1413" s="152">
        <v>1100</v>
      </c>
      <c r="F1413" s="108">
        <f t="shared" si="276"/>
        <v>1.1232876712328768</v>
      </c>
      <c r="H1413" s="142">
        <f t="shared" ref="H1413:H1423" si="277">C1412</f>
        <v>43876</v>
      </c>
      <c r="I1413" s="149">
        <f>MAX(0,$I$14*E1412*Parameter!$C$6*Parameter!$C$5*Parameter!$C$7*Parameter!$C$8*Parameter!$C$9*Parameter!$C$19*F1412)</f>
        <v>2039.7683567728359</v>
      </c>
      <c r="J1413" s="150" t="s">
        <v>187</v>
      </c>
      <c r="L1413" s="285" t="s">
        <v>176</v>
      </c>
      <c r="M1413" s="285"/>
      <c r="N1413" s="285"/>
      <c r="O1413" s="286">
        <f>SUM(O1412)</f>
        <v>0</v>
      </c>
      <c r="P1413" s="287"/>
      <c r="Q1413" s="11"/>
      <c r="R1413" s="262" t="str">
        <f>M1412</f>
        <v>N/A</v>
      </c>
      <c r="S1413" s="263">
        <v>0</v>
      </c>
      <c r="T1413" s="150" t="s">
        <v>169</v>
      </c>
      <c r="V1413" s="151" t="s">
        <v>172</v>
      </c>
      <c r="W1413" s="152">
        <f>(W1412/365)*$C$5</f>
        <v>62759.736986301366</v>
      </c>
      <c r="X1413" s="165" t="s">
        <v>173</v>
      </c>
    </row>
    <row r="1414" spans="2:24">
      <c r="B1414" s="164" t="s">
        <v>167</v>
      </c>
      <c r="C1414" s="178">
        <v>43878</v>
      </c>
      <c r="D1414" s="157">
        <f t="shared" si="275"/>
        <v>411</v>
      </c>
      <c r="E1414" s="152">
        <v>717</v>
      </c>
      <c r="F1414" s="108">
        <f t="shared" si="276"/>
        <v>1.1260273972602739</v>
      </c>
      <c r="H1414" s="142">
        <f t="shared" si="277"/>
        <v>43877</v>
      </c>
      <c r="I1414" s="149">
        <f>MAX(0,$I$14*E1413*Parameter!$C$6*Parameter!$C$5*Parameter!$C$7*Parameter!$C$8*Parameter!$C$9*Parameter!$C$19*F1413)</f>
        <v>746.01363914295609</v>
      </c>
      <c r="J1414" s="150" t="s">
        <v>187</v>
      </c>
      <c r="L1414" s="285"/>
      <c r="M1414" s="285"/>
      <c r="N1414" s="285"/>
      <c r="O1414" s="286"/>
      <c r="P1414" s="287"/>
      <c r="Q1414" s="11"/>
      <c r="R1414" s="144" t="s">
        <v>177</v>
      </c>
      <c r="S1414" s="238">
        <f>SUM(S1413)</f>
        <v>0</v>
      </c>
      <c r="T1414" s="150" t="s">
        <v>169</v>
      </c>
      <c r="V1414" s="151" t="s">
        <v>174</v>
      </c>
      <c r="W1414" s="154">
        <f>D1406</f>
        <v>12388</v>
      </c>
      <c r="X1414" s="165" t="s">
        <v>173</v>
      </c>
    </row>
    <row r="1415" spans="2:24">
      <c r="B1415" s="164" t="s">
        <v>167</v>
      </c>
      <c r="C1415" s="178">
        <v>43880</v>
      </c>
      <c r="D1415" s="157">
        <f t="shared" si="275"/>
        <v>413</v>
      </c>
      <c r="E1415" s="152">
        <v>557</v>
      </c>
      <c r="F1415" s="108">
        <f t="shared" si="276"/>
        <v>1.1315068493150684</v>
      </c>
      <c r="H1415" s="142">
        <f t="shared" si="277"/>
        <v>43878</v>
      </c>
      <c r="I1415" s="149">
        <f>MAX(0,$I$14*E1414*Parameter!$C$6*Parameter!$C$5*Parameter!$C$7*Parameter!$C$8*Parameter!$C$9*Parameter!$C$19*F1414)</f>
        <v>487.45126669206263</v>
      </c>
      <c r="J1415" s="150" t="s">
        <v>187</v>
      </c>
      <c r="V1415" s="155" t="s">
        <v>175</v>
      </c>
      <c r="W1415" s="156">
        <f>(W1413-W1414)/W1413</f>
        <v>0.80261230217226787</v>
      </c>
      <c r="X1415" s="166" t="str">
        <f>IF(W1415&lt;100%,"Less than expected","More than expected")</f>
        <v>Less than expected</v>
      </c>
    </row>
    <row r="1416" spans="2:24">
      <c r="B1416" s="164" t="s">
        <v>167</v>
      </c>
      <c r="C1416" s="178">
        <v>43881</v>
      </c>
      <c r="D1416" s="157">
        <f t="shared" si="275"/>
        <v>414</v>
      </c>
      <c r="E1416" s="152">
        <v>2134</v>
      </c>
      <c r="F1416" s="108">
        <f t="shared" si="276"/>
        <v>1.1342465753424658</v>
      </c>
      <c r="H1416" s="142">
        <f t="shared" si="277"/>
        <v>43880</v>
      </c>
      <c r="I1416" s="149">
        <f>MAX(0,$I$14*E1415*Parameter!$C$6*Parameter!$C$5*Parameter!$C$7*Parameter!$C$8*Parameter!$C$9*Parameter!$C$19*F1415)</f>
        <v>380.51823406227214</v>
      </c>
      <c r="J1416" s="150" t="s">
        <v>187</v>
      </c>
      <c r="V1416" s="153"/>
      <c r="W1416" s="107"/>
      <c r="X1416" s="167"/>
    </row>
    <row r="1417" spans="2:24">
      <c r="B1417" s="164" t="s">
        <v>167</v>
      </c>
      <c r="C1417" s="178">
        <v>43882</v>
      </c>
      <c r="D1417" s="157">
        <f t="shared" si="275"/>
        <v>415</v>
      </c>
      <c r="E1417" s="152">
        <v>100</v>
      </c>
      <c r="F1417" s="108">
        <f t="shared" si="276"/>
        <v>1.1369863013698631</v>
      </c>
      <c r="H1417" s="142">
        <f t="shared" si="277"/>
        <v>43881</v>
      </c>
      <c r="I1417" s="149">
        <f>MAX(0,$I$14*E1416*Parameter!$C$6*Parameter!$C$5*Parameter!$C$7*Parameter!$C$8*Parameter!$C$9*Parameter!$C$19*F1416)</f>
        <v>1461.3861327172112</v>
      </c>
      <c r="J1417" s="150" t="s">
        <v>187</v>
      </c>
      <c r="V1417" s="153"/>
      <c r="W1417" s="107"/>
      <c r="X1417" s="167"/>
    </row>
    <row r="1418" spans="2:24">
      <c r="B1418" s="164" t="s">
        <v>167</v>
      </c>
      <c r="C1418" s="178">
        <v>43883</v>
      </c>
      <c r="D1418" s="157">
        <f t="shared" si="275"/>
        <v>416</v>
      </c>
      <c r="E1418" s="152">
        <v>1638</v>
      </c>
      <c r="F1418" s="108">
        <f t="shared" si="276"/>
        <v>1.1397260273972603</v>
      </c>
      <c r="H1418" s="142">
        <f t="shared" si="277"/>
        <v>43882</v>
      </c>
      <c r="I1418" s="149">
        <f>MAX(0,$I$14*E1417*Parameter!$C$6*Parameter!$C$5*Parameter!$C$7*Parameter!$C$8*Parameter!$C$9*Parameter!$C$19*F1417)</f>
        <v>68.646487859052471</v>
      </c>
      <c r="J1418" s="150" t="s">
        <v>187</v>
      </c>
      <c r="V1418" s="153"/>
      <c r="W1418" s="107"/>
      <c r="X1418" s="167"/>
    </row>
    <row r="1419" spans="2:24">
      <c r="B1419" s="164" t="s">
        <v>167</v>
      </c>
      <c r="C1419" s="178">
        <v>43885</v>
      </c>
      <c r="D1419" s="157">
        <f t="shared" si="275"/>
        <v>418</v>
      </c>
      <c r="E1419" s="152">
        <v>915</v>
      </c>
      <c r="F1419" s="108">
        <f t="shared" si="276"/>
        <v>1.1452054794520548</v>
      </c>
      <c r="H1419" s="142">
        <f t="shared" si="277"/>
        <v>43883</v>
      </c>
      <c r="I1419" s="149">
        <f>MAX(0,$I$14*E1418*Parameter!$C$6*Parameter!$C$5*Parameter!$C$7*Parameter!$C$8*Parameter!$C$9*Parameter!$C$19*F1418)</f>
        <v>1127.1389397364153</v>
      </c>
      <c r="J1419" s="150" t="s">
        <v>187</v>
      </c>
      <c r="V1419" s="153"/>
      <c r="W1419" s="107"/>
      <c r="X1419" s="167"/>
    </row>
    <row r="1420" spans="2:24">
      <c r="B1420" s="164" t="s">
        <v>167</v>
      </c>
      <c r="C1420" s="178">
        <v>43886</v>
      </c>
      <c r="D1420" s="157">
        <f t="shared" si="275"/>
        <v>419</v>
      </c>
      <c r="E1420" s="152">
        <v>2197</v>
      </c>
      <c r="F1420" s="108">
        <f t="shared" si="276"/>
        <v>1.1479452054794521</v>
      </c>
      <c r="H1420" s="142">
        <f t="shared" si="277"/>
        <v>43885</v>
      </c>
      <c r="I1420" s="149">
        <f>MAX(0,$I$14*E1419*Parameter!$C$6*Parameter!$C$5*Parameter!$C$7*Parameter!$C$8*Parameter!$C$9*Parameter!$C$19*F1419)</f>
        <v>632.65595690245323</v>
      </c>
      <c r="J1420" s="150" t="s">
        <v>187</v>
      </c>
      <c r="V1420" s="153"/>
      <c r="W1420" s="107"/>
      <c r="X1420" s="167"/>
    </row>
    <row r="1421" spans="2:24">
      <c r="B1421" s="164" t="s">
        <v>167</v>
      </c>
      <c r="C1421" s="178">
        <v>43887</v>
      </c>
      <c r="D1421" s="157">
        <f t="shared" si="275"/>
        <v>420</v>
      </c>
      <c r="E1421" s="152">
        <v>765</v>
      </c>
      <c r="F1421" s="108">
        <f t="shared" si="276"/>
        <v>1.1506849315068493</v>
      </c>
      <c r="H1421" s="142">
        <f t="shared" si="277"/>
        <v>43886</v>
      </c>
      <c r="I1421" s="149">
        <f>MAX(0,$I$14*E1420*Parameter!$C$6*Parameter!$C$5*Parameter!$C$7*Parameter!$C$8*Parameter!$C$9*Parameter!$C$19*F1420)</f>
        <v>1522.6998523671268</v>
      </c>
      <c r="J1421" s="150" t="s">
        <v>187</v>
      </c>
      <c r="V1421" s="153"/>
      <c r="W1421" s="107"/>
      <c r="X1421" s="167"/>
    </row>
    <row r="1422" spans="2:24">
      <c r="B1422" s="164" t="s">
        <v>167</v>
      </c>
      <c r="C1422" s="178">
        <v>43888</v>
      </c>
      <c r="D1422" s="157">
        <f t="shared" si="275"/>
        <v>421</v>
      </c>
      <c r="E1422" s="152">
        <v>2011</v>
      </c>
      <c r="F1422" s="108">
        <f t="shared" si="276"/>
        <v>1.1534246575342466</v>
      </c>
      <c r="H1422" s="142">
        <f t="shared" si="277"/>
        <v>43887</v>
      </c>
      <c r="I1422" s="149">
        <f>MAX(0,$I$14*E1421*Parameter!$C$6*Parameter!$C$5*Parameter!$C$7*Parameter!$C$8*Parameter!$C$9*Parameter!$C$19*F1421)</f>
        <v>531.47268793044736</v>
      </c>
      <c r="J1422" s="150" t="s">
        <v>187</v>
      </c>
      <c r="V1422" s="153"/>
      <c r="W1422" s="107"/>
      <c r="X1422" s="167"/>
    </row>
    <row r="1423" spans="2:24">
      <c r="B1423" s="164" t="s">
        <v>167</v>
      </c>
      <c r="C1423" s="178">
        <v>43889</v>
      </c>
      <c r="D1423" s="157">
        <f t="shared" si="275"/>
        <v>422</v>
      </c>
      <c r="E1423" s="152">
        <v>2851</v>
      </c>
      <c r="F1423" s="108">
        <f t="shared" si="276"/>
        <v>1.1561643835616437</v>
      </c>
      <c r="H1423" s="142">
        <f t="shared" si="277"/>
        <v>43888</v>
      </c>
      <c r="I1423" s="149">
        <f>MAX(0,$I$14*E1422*Parameter!$C$6*Parameter!$C$5*Parameter!$C$7*Parameter!$C$8*Parameter!$C$9*Parameter!$C$19*F1422)</f>
        <v>1400.4396304240358</v>
      </c>
      <c r="J1423" s="150" t="s">
        <v>187</v>
      </c>
      <c r="V1423" s="153"/>
      <c r="W1423" s="107"/>
      <c r="X1423" s="167"/>
    </row>
    <row r="1424" spans="2:24">
      <c r="B1424" s="301" t="s">
        <v>176</v>
      </c>
      <c r="C1424" s="294"/>
      <c r="D1424" s="295"/>
      <c r="E1424" s="299">
        <f>SUM(E1412:E1423)</f>
        <v>18000</v>
      </c>
      <c r="F1424" s="291"/>
      <c r="H1424" s="142">
        <f t="shared" ref="H1424" si="278">C1423</f>
        <v>43889</v>
      </c>
      <c r="I1424" s="149">
        <f>MAX(0,$I$14*E1423*Parameter!$C$6*Parameter!$C$5*Parameter!$C$7*Parameter!$C$8*Parameter!$C$9*Parameter!$C$19*F1423)</f>
        <v>1990.1228859267214</v>
      </c>
      <c r="J1424" s="150" t="s">
        <v>187</v>
      </c>
      <c r="X1424" s="160"/>
    </row>
    <row r="1425" spans="2:24" ht="15.75" thickBot="1">
      <c r="B1425" s="302"/>
      <c r="C1425" s="303"/>
      <c r="D1425" s="304"/>
      <c r="E1425" s="305"/>
      <c r="F1425" s="306"/>
      <c r="G1425" s="168"/>
      <c r="H1425" s="169" t="s">
        <v>177</v>
      </c>
      <c r="I1425" s="170">
        <f>SUM(I1413:I1424)</f>
        <v>12388.31407053359</v>
      </c>
      <c r="J1425" s="171" t="s">
        <v>169</v>
      </c>
      <c r="K1425" s="172"/>
      <c r="L1425" s="172"/>
      <c r="M1425" s="172"/>
      <c r="N1425" s="172"/>
      <c r="O1425" s="172"/>
      <c r="P1425" s="172"/>
      <c r="Q1425" s="172"/>
      <c r="R1425" s="172"/>
      <c r="S1425" s="172"/>
      <c r="T1425" s="172"/>
      <c r="U1425" s="172"/>
      <c r="V1425" s="172"/>
      <c r="W1425" s="172"/>
      <c r="X1425" s="173"/>
    </row>
    <row r="1426" spans="2:24" ht="15.75" thickBot="1"/>
    <row r="1427" spans="2:24" ht="24" thickBot="1">
      <c r="B1427" s="174" t="s">
        <v>95</v>
      </c>
      <c r="C1427" s="158" t="s">
        <v>146</v>
      </c>
      <c r="D1427" s="175">
        <f>I1429+S1429</f>
        <v>12431</v>
      </c>
      <c r="E1427" s="176" t="s">
        <v>147</v>
      </c>
      <c r="F1427" s="158" t="str">
        <f>X1436</f>
        <v>Less than expected</v>
      </c>
      <c r="G1427" s="177"/>
      <c r="H1427" s="177"/>
      <c r="I1427" s="175">
        <f>E1447+O1440</f>
        <v>18000</v>
      </c>
      <c r="J1427" s="177" t="s">
        <v>148</v>
      </c>
      <c r="K1427" s="177"/>
      <c r="L1427" s="177"/>
      <c r="M1427" s="186">
        <v>0</v>
      </c>
      <c r="N1427" s="177" t="s">
        <v>149</v>
      </c>
      <c r="O1427" s="177"/>
      <c r="P1427" s="177"/>
      <c r="Q1427" s="177"/>
      <c r="R1427" s="177"/>
      <c r="S1427" s="175">
        <f>I1427-M1427</f>
        <v>18000</v>
      </c>
      <c r="T1427" s="177" t="s">
        <v>150</v>
      </c>
      <c r="U1427" s="177"/>
      <c r="V1427" s="177"/>
      <c r="W1427" s="242">
        <f>S1427*'MR Reference'!$C$79</f>
        <v>16560</v>
      </c>
      <c r="X1427" s="241" t="s">
        <v>151</v>
      </c>
    </row>
    <row r="1428" spans="2:24" ht="19.5" thickBot="1">
      <c r="B1428" s="159"/>
      <c r="C1428" s="14"/>
      <c r="D1428" s="14"/>
      <c r="E1428" s="15"/>
      <c r="F1428" s="16"/>
      <c r="G1428" s="14"/>
      <c r="X1428" s="160"/>
    </row>
    <row r="1429" spans="2:24" ht="24" thickBot="1">
      <c r="B1429" s="67" t="s">
        <v>352</v>
      </c>
      <c r="C1429" s="237" t="s">
        <v>153</v>
      </c>
      <c r="D1429" s="69"/>
      <c r="E1429" s="70"/>
      <c r="F1429" s="68"/>
      <c r="G1429" s="71"/>
      <c r="H1429" s="68" t="s">
        <v>146</v>
      </c>
      <c r="I1429" s="141">
        <f>ROUNDDOWN(I1448,0)</f>
        <v>12402</v>
      </c>
      <c r="J1429" s="72" t="s">
        <v>147</v>
      </c>
      <c r="L1429" s="67" t="s">
        <v>353</v>
      </c>
      <c r="M1429" s="237" t="s">
        <v>155</v>
      </c>
      <c r="N1429" s="69"/>
      <c r="O1429" s="70"/>
      <c r="P1429" s="239"/>
      <c r="Q1429" s="71"/>
      <c r="R1429" s="68" t="s">
        <v>146</v>
      </c>
      <c r="S1429" s="141">
        <f>ROUNDDOWN(S1441,0)</f>
        <v>29</v>
      </c>
      <c r="T1429" s="72" t="s">
        <v>147</v>
      </c>
      <c r="V1429" s="288" t="s">
        <v>156</v>
      </c>
      <c r="W1429" s="289"/>
      <c r="X1429" s="290"/>
    </row>
    <row r="1430" spans="2:24" ht="18.75">
      <c r="B1430" s="159"/>
      <c r="C1430" s="14"/>
      <c r="D1430" s="14"/>
      <c r="E1430" s="15"/>
      <c r="F1430" s="16"/>
      <c r="G1430" s="14"/>
      <c r="L1430" s="11"/>
      <c r="M1430" s="14"/>
      <c r="N1430" s="14"/>
      <c r="O1430" s="15"/>
      <c r="P1430" s="16"/>
      <c r="Q1430" s="14"/>
      <c r="X1430" s="160"/>
    </row>
    <row r="1431" spans="2:24" ht="18.75">
      <c r="B1431" s="161" t="s">
        <v>157</v>
      </c>
      <c r="C1431" s="14"/>
      <c r="D1431" s="14"/>
      <c r="E1431" s="15"/>
      <c r="F1431" s="16"/>
      <c r="G1431" s="14"/>
      <c r="H1431" s="17" t="s">
        <v>158</v>
      </c>
      <c r="L1431" s="17" t="s">
        <v>283</v>
      </c>
      <c r="M1431" s="14"/>
      <c r="N1431" s="14"/>
      <c r="O1431" s="15"/>
      <c r="P1431" s="16"/>
      <c r="Q1431" s="14"/>
      <c r="R1431" s="17" t="s">
        <v>158</v>
      </c>
      <c r="V1431" s="17" t="s">
        <v>156</v>
      </c>
      <c r="X1431" s="160"/>
    </row>
    <row r="1432" spans="2:24" ht="23.25">
      <c r="B1432" s="162" t="s">
        <v>354</v>
      </c>
      <c r="C1432" s="146"/>
      <c r="D1432" s="144" t="s">
        <v>160</v>
      </c>
      <c r="E1432" s="147" t="s">
        <v>267</v>
      </c>
      <c r="F1432" s="144" t="s">
        <v>162</v>
      </c>
      <c r="G1432" s="18"/>
      <c r="H1432" s="145" t="s">
        <v>352</v>
      </c>
      <c r="I1432" s="144" t="s">
        <v>163</v>
      </c>
      <c r="J1432" s="148" t="s">
        <v>164</v>
      </c>
      <c r="L1432" s="143" t="s">
        <v>355</v>
      </c>
      <c r="M1432" s="146"/>
      <c r="N1432" s="144" t="s">
        <v>160</v>
      </c>
      <c r="O1432" s="147" t="s">
        <v>161</v>
      </c>
      <c r="P1432" s="144" t="s">
        <v>162</v>
      </c>
      <c r="Q1432" s="18"/>
      <c r="R1432" s="145" t="s">
        <v>353</v>
      </c>
      <c r="S1432" s="144" t="s">
        <v>163</v>
      </c>
      <c r="T1432" s="148" t="s">
        <v>164</v>
      </c>
      <c r="V1432" s="143" t="s">
        <v>95</v>
      </c>
      <c r="W1432" s="148" t="s">
        <v>166</v>
      </c>
      <c r="X1432" s="163" t="s">
        <v>164</v>
      </c>
    </row>
    <row r="1433" spans="2:24">
      <c r="B1433" s="164" t="s">
        <v>167</v>
      </c>
      <c r="C1433" s="178">
        <v>43874</v>
      </c>
      <c r="D1433" s="157">
        <f t="shared" ref="D1433:D1446" si="279">(C1433+(365*2))-$C$3</f>
        <v>407</v>
      </c>
      <c r="E1433" s="152">
        <v>607</v>
      </c>
      <c r="F1433" s="108">
        <f t="shared" ref="F1433:F1446" si="280">MIN($C$5/365, (D1433/365))</f>
        <v>1.1150684931506849</v>
      </c>
      <c r="H1433" s="144" t="s">
        <v>168</v>
      </c>
      <c r="I1433" s="147">
        <f>Parameter!$C$18*(Parameter!$C$17/Parameter!$C$4-1)</f>
        <v>1.9310126823253633</v>
      </c>
      <c r="J1433" s="144" t="s">
        <v>169</v>
      </c>
      <c r="L1433" s="268" t="s">
        <v>290</v>
      </c>
      <c r="M1433" s="178">
        <v>43898</v>
      </c>
      <c r="N1433" s="269">
        <f>(M1433+(365*2))-$C$3</f>
        <v>431</v>
      </c>
      <c r="O1433" s="270">
        <v>10</v>
      </c>
      <c r="P1433" s="108">
        <f>MIN($C$5/365, (N1433/365))</f>
        <v>1.1808219178082191</v>
      </c>
      <c r="Q1433" s="11"/>
      <c r="R1433" s="144" t="s">
        <v>168</v>
      </c>
      <c r="S1433" s="147">
        <f>Parameter!$C$18*(Parameter!$C$17/Parameter!$C$4-1)</f>
        <v>1.9310126823253633</v>
      </c>
      <c r="T1433" s="144" t="s">
        <v>169</v>
      </c>
      <c r="V1433" s="151" t="s">
        <v>170</v>
      </c>
      <c r="W1433" s="152">
        <v>44394</v>
      </c>
      <c r="X1433" s="165" t="s">
        <v>171</v>
      </c>
    </row>
    <row r="1434" spans="2:24">
      <c r="B1434" s="164" t="s">
        <v>167</v>
      </c>
      <c r="C1434" s="178">
        <v>43877</v>
      </c>
      <c r="D1434" s="157">
        <f t="shared" si="279"/>
        <v>410</v>
      </c>
      <c r="E1434" s="152">
        <v>352</v>
      </c>
      <c r="F1434" s="108">
        <f t="shared" si="280"/>
        <v>1.1232876712328768</v>
      </c>
      <c r="H1434" s="142">
        <f t="shared" ref="H1434:H1444" si="281">C1433</f>
        <v>43874</v>
      </c>
      <c r="I1434" s="149">
        <f>MAX(0,$I$14*E1433*Parameter!$C$6*Parameter!$C$5*Parameter!$C$7*Parameter!$C$8*Parameter!$C$9*Parameter!$C$19*F1433)</f>
        <v>408.65171515882076</v>
      </c>
      <c r="J1434" s="150" t="s">
        <v>187</v>
      </c>
      <c r="L1434" s="268" t="s">
        <v>167</v>
      </c>
      <c r="M1434" s="178">
        <v>43932</v>
      </c>
      <c r="N1434" s="269">
        <f t="shared" ref="N1434:N1439" si="282">(M1434+(365*2))-$C$3</f>
        <v>465</v>
      </c>
      <c r="O1434" s="270">
        <v>7</v>
      </c>
      <c r="P1434" s="108">
        <f t="shared" ref="P1434:P1439" si="283">MIN($C$5/365, (N1434/365))</f>
        <v>1.273972602739726</v>
      </c>
      <c r="Q1434" s="11"/>
      <c r="R1434" s="142">
        <f>M1433</f>
        <v>43898</v>
      </c>
      <c r="S1434" s="149">
        <f>MAX(0,$S$14*O1433*Parameter!$C$6*Parameter!$C$5*Parameter!$C$7*Parameter!$C$8*Parameter!$C$9*Parameter!$C$19*P1433)</f>
        <v>7.1293099439160539</v>
      </c>
      <c r="T1434" s="150" t="s">
        <v>169</v>
      </c>
      <c r="V1434" s="151" t="s">
        <v>172</v>
      </c>
      <c r="W1434" s="152">
        <f>(W1433/365)*$C$5</f>
        <v>62759.736986301366</v>
      </c>
      <c r="X1434" s="165" t="s">
        <v>173</v>
      </c>
    </row>
    <row r="1435" spans="2:24">
      <c r="B1435" s="164" t="s">
        <v>167</v>
      </c>
      <c r="C1435" s="178">
        <v>43878</v>
      </c>
      <c r="D1435" s="157">
        <f t="shared" si="279"/>
        <v>411</v>
      </c>
      <c r="E1435" s="152">
        <v>1482</v>
      </c>
      <c r="F1435" s="108">
        <f t="shared" si="280"/>
        <v>1.1260273972602739</v>
      </c>
      <c r="H1435" s="142">
        <f t="shared" si="281"/>
        <v>43877</v>
      </c>
      <c r="I1435" s="149">
        <f>MAX(0,$I$14*E1434*Parameter!$C$6*Parameter!$C$5*Parameter!$C$7*Parameter!$C$8*Parameter!$C$9*Parameter!$C$19*F1434)</f>
        <v>238.72436452574595</v>
      </c>
      <c r="J1435" s="150" t="s">
        <v>187</v>
      </c>
      <c r="L1435" s="268" t="s">
        <v>167</v>
      </c>
      <c r="M1435" s="178">
        <v>43976</v>
      </c>
      <c r="N1435" s="269">
        <f t="shared" si="282"/>
        <v>509</v>
      </c>
      <c r="O1435" s="270">
        <v>6</v>
      </c>
      <c r="P1435" s="108">
        <f t="shared" si="283"/>
        <v>1.3945205479452054</v>
      </c>
      <c r="Q1435" s="11"/>
      <c r="R1435" s="142">
        <f t="shared" ref="R1435:R1436" si="284">M1434</f>
        <v>43932</v>
      </c>
      <c r="S1435" s="149">
        <f>MAX(0,$S$14*O1434*Parameter!$C$6*Parameter!$C$5*Parameter!$C$7*Parameter!$C$8*Parameter!$C$9*Parameter!$C$19*P1434)</f>
        <v>5.3842004332823103</v>
      </c>
      <c r="T1435" s="150" t="s">
        <v>169</v>
      </c>
      <c r="V1435" s="151" t="s">
        <v>174</v>
      </c>
      <c r="W1435" s="154">
        <f>D1427</f>
        <v>12431</v>
      </c>
      <c r="X1435" s="165" t="s">
        <v>173</v>
      </c>
    </row>
    <row r="1436" spans="2:24">
      <c r="B1436" s="164" t="s">
        <v>167</v>
      </c>
      <c r="C1436" s="178">
        <v>43879</v>
      </c>
      <c r="D1436" s="157">
        <f t="shared" si="279"/>
        <v>412</v>
      </c>
      <c r="E1436" s="152">
        <v>1027</v>
      </c>
      <c r="F1436" s="108">
        <f t="shared" si="280"/>
        <v>1.1287671232876713</v>
      </c>
      <c r="H1436" s="142">
        <f t="shared" si="281"/>
        <v>43878</v>
      </c>
      <c r="I1436" s="149">
        <f>MAX(0,$I$14*E1435*Parameter!$C$6*Parameter!$C$5*Parameter!$C$7*Parameter!$C$8*Parameter!$C$9*Parameter!$C$19*F1435)</f>
        <v>1007.5352541668577</v>
      </c>
      <c r="J1436" s="150" t="s">
        <v>187</v>
      </c>
      <c r="L1436" s="268" t="s">
        <v>167</v>
      </c>
      <c r="M1436" s="278">
        <v>43997</v>
      </c>
      <c r="N1436" s="269">
        <f t="shared" si="282"/>
        <v>530</v>
      </c>
      <c r="O1436" s="261">
        <v>6</v>
      </c>
      <c r="P1436" s="108">
        <f t="shared" si="283"/>
        <v>1.4136986301369863</v>
      </c>
      <c r="R1436" s="142">
        <f t="shared" si="284"/>
        <v>43976</v>
      </c>
      <c r="S1436" s="149">
        <f>MAX(0,$S$14*O1435*Parameter!$C$6*Parameter!$C$5*Parameter!$C$7*Parameter!$C$8*Parameter!$C$9*Parameter!$C$19*P1435)</f>
        <v>5.0517198535312362</v>
      </c>
      <c r="T1436" s="150" t="s">
        <v>169</v>
      </c>
      <c r="V1436" s="155" t="s">
        <v>175</v>
      </c>
      <c r="W1436" s="156">
        <f>(W1434-W1435)/W1434</f>
        <v>0.80192714952401212</v>
      </c>
      <c r="X1436" s="166" t="str">
        <f>IF(W1436&lt;100%,"Less than expected","More than expected")</f>
        <v>Less than expected</v>
      </c>
    </row>
    <row r="1437" spans="2:24">
      <c r="B1437" s="164" t="s">
        <v>167</v>
      </c>
      <c r="C1437" s="178">
        <v>43880</v>
      </c>
      <c r="D1437" s="157">
        <f t="shared" si="279"/>
        <v>413</v>
      </c>
      <c r="E1437" s="152">
        <v>545</v>
      </c>
      <c r="F1437" s="108">
        <f t="shared" si="280"/>
        <v>1.1315068493150684</v>
      </c>
      <c r="H1437" s="142">
        <f t="shared" si="281"/>
        <v>43879</v>
      </c>
      <c r="I1437" s="149">
        <f>MAX(0,$I$14*E1436*Parameter!$C$6*Parameter!$C$5*Parameter!$C$7*Parameter!$C$8*Parameter!$C$9*Parameter!$C$19*F1436)</f>
        <v>699.90304888852359</v>
      </c>
      <c r="J1437" s="150" t="s">
        <v>187</v>
      </c>
      <c r="L1437" s="268" t="s">
        <v>167</v>
      </c>
      <c r="M1437" s="278">
        <v>44035</v>
      </c>
      <c r="N1437" s="269">
        <f t="shared" si="282"/>
        <v>568</v>
      </c>
      <c r="O1437" s="261">
        <v>2</v>
      </c>
      <c r="P1437" s="108">
        <f t="shared" si="283"/>
        <v>1.4136986301369863</v>
      </c>
      <c r="R1437" s="142">
        <f t="shared" ref="R1437:R1440" si="285">M1436</f>
        <v>43997</v>
      </c>
      <c r="S1437" s="149">
        <f>MAX(0,$S$14*O1436*Parameter!$C$6*Parameter!$C$5*Parameter!$C$7*Parameter!$C$8*Parameter!$C$9*Parameter!$C$19*P1436)</f>
        <v>5.1211934075090726</v>
      </c>
      <c r="T1437" s="150" t="s">
        <v>169</v>
      </c>
      <c r="V1437" s="153"/>
      <c r="W1437" s="107"/>
      <c r="X1437" s="167"/>
    </row>
    <row r="1438" spans="2:24">
      <c r="B1438" s="164" t="s">
        <v>167</v>
      </c>
      <c r="C1438" s="178">
        <v>43881</v>
      </c>
      <c r="D1438" s="157">
        <f t="shared" si="279"/>
        <v>414</v>
      </c>
      <c r="E1438" s="152">
        <v>1203</v>
      </c>
      <c r="F1438" s="108">
        <f t="shared" si="280"/>
        <v>1.1342465753424658</v>
      </c>
      <c r="H1438" s="142">
        <f t="shared" si="281"/>
        <v>43880</v>
      </c>
      <c r="I1438" s="149">
        <f>MAX(0,$I$14*E1437*Parameter!$C$6*Parameter!$C$5*Parameter!$C$7*Parameter!$C$8*Parameter!$C$9*Parameter!$C$19*F1437)</f>
        <v>372.32035469288746</v>
      </c>
      <c r="J1438" s="150" t="s">
        <v>187</v>
      </c>
      <c r="L1438" s="268" t="s">
        <v>167</v>
      </c>
      <c r="M1438" s="278">
        <v>44052</v>
      </c>
      <c r="N1438" s="269">
        <f t="shared" si="282"/>
        <v>585</v>
      </c>
      <c r="O1438" s="261">
        <v>3</v>
      </c>
      <c r="P1438" s="108">
        <f t="shared" si="283"/>
        <v>1.4136986301369863</v>
      </c>
      <c r="R1438" s="142">
        <f t="shared" si="285"/>
        <v>44035</v>
      </c>
      <c r="S1438" s="149">
        <f>MAX(0,$S$14*O1437*Parameter!$C$6*Parameter!$C$5*Parameter!$C$7*Parameter!$C$8*Parameter!$C$9*Parameter!$C$19*P1437)</f>
        <v>1.7070644691696908</v>
      </c>
      <c r="T1438" s="150" t="s">
        <v>169</v>
      </c>
      <c r="V1438" s="153"/>
      <c r="W1438" s="107"/>
      <c r="X1438" s="167"/>
    </row>
    <row r="1439" spans="2:24">
      <c r="B1439" s="164" t="s">
        <v>167</v>
      </c>
      <c r="C1439" s="178">
        <v>43882</v>
      </c>
      <c r="D1439" s="157">
        <f t="shared" si="279"/>
        <v>415</v>
      </c>
      <c r="E1439" s="152">
        <v>571</v>
      </c>
      <c r="F1439" s="108">
        <f t="shared" si="280"/>
        <v>1.1369863013698631</v>
      </c>
      <c r="H1439" s="142">
        <f t="shared" si="281"/>
        <v>43881</v>
      </c>
      <c r="I1439" s="149">
        <f>MAX(0,$I$14*E1438*Parameter!$C$6*Parameter!$C$5*Parameter!$C$7*Parameter!$C$8*Parameter!$C$9*Parameter!$C$19*F1438)</f>
        <v>823.82732786260772</v>
      </c>
      <c r="J1439" s="150" t="s">
        <v>187</v>
      </c>
      <c r="L1439" s="268" t="s">
        <v>167</v>
      </c>
      <c r="M1439" s="278">
        <v>44062</v>
      </c>
      <c r="N1439" s="269">
        <f t="shared" si="282"/>
        <v>595</v>
      </c>
      <c r="O1439" s="261">
        <v>3</v>
      </c>
      <c r="P1439" s="108">
        <f t="shared" si="283"/>
        <v>1.4136986301369863</v>
      </c>
      <c r="R1439" s="142">
        <f t="shared" si="285"/>
        <v>44052</v>
      </c>
      <c r="S1439" s="149">
        <f>MAX(0,$S$14*O1438*Parameter!$C$6*Parameter!$C$5*Parameter!$C$7*Parameter!$C$8*Parameter!$C$9*Parameter!$C$19*P1438)</f>
        <v>2.5605967037545363</v>
      </c>
      <c r="T1439" s="150" t="s">
        <v>169</v>
      </c>
      <c r="V1439" s="153"/>
      <c r="W1439" s="107"/>
      <c r="X1439" s="167"/>
    </row>
    <row r="1440" spans="2:24">
      <c r="B1440" s="164" t="s">
        <v>167</v>
      </c>
      <c r="C1440" s="178">
        <v>43883</v>
      </c>
      <c r="D1440" s="157">
        <f t="shared" si="279"/>
        <v>416</v>
      </c>
      <c r="E1440" s="152">
        <v>1698</v>
      </c>
      <c r="F1440" s="108">
        <f t="shared" si="280"/>
        <v>1.1397260273972603</v>
      </c>
      <c r="H1440" s="142">
        <f t="shared" si="281"/>
        <v>43882</v>
      </c>
      <c r="I1440" s="149">
        <f>MAX(0,$I$14*E1439*Parameter!$C$6*Parameter!$C$5*Parameter!$C$7*Parameter!$C$8*Parameter!$C$9*Parameter!$C$19*F1439)</f>
        <v>391.97144567518984</v>
      </c>
      <c r="J1440" s="150" t="s">
        <v>187</v>
      </c>
      <c r="L1440" s="285" t="s">
        <v>176</v>
      </c>
      <c r="M1440" s="285"/>
      <c r="N1440" s="285"/>
      <c r="O1440" s="286">
        <f>SUM(O1433:O1439)</f>
        <v>37</v>
      </c>
      <c r="P1440" s="287"/>
      <c r="R1440" s="142">
        <f t="shared" si="285"/>
        <v>44062</v>
      </c>
      <c r="S1440" s="149">
        <f>MAX(0,$S$14*O1439*Parameter!$C$6*Parameter!$C$5*Parameter!$C$7*Parameter!$C$8*Parameter!$C$9*Parameter!$C$19*P1439)</f>
        <v>2.5605967037545363</v>
      </c>
      <c r="T1440" s="150" t="s">
        <v>169</v>
      </c>
      <c r="V1440" s="153"/>
      <c r="W1440" s="107"/>
      <c r="X1440" s="167"/>
    </row>
    <row r="1441" spans="2:24">
      <c r="B1441" s="164" t="s">
        <v>167</v>
      </c>
      <c r="C1441" s="178">
        <v>43885</v>
      </c>
      <c r="D1441" s="157">
        <f t="shared" si="279"/>
        <v>418</v>
      </c>
      <c r="E1441" s="152">
        <v>1589</v>
      </c>
      <c r="F1441" s="108">
        <f t="shared" si="280"/>
        <v>1.1452054794520548</v>
      </c>
      <c r="H1441" s="142">
        <f t="shared" si="281"/>
        <v>43883</v>
      </c>
      <c r="I1441" s="149">
        <f>MAX(0,$I$14*E1440*Parameter!$C$6*Parameter!$C$5*Parameter!$C$7*Parameter!$C$8*Parameter!$C$9*Parameter!$C$19*F1440)</f>
        <v>1168.4260803861011</v>
      </c>
      <c r="J1441" s="150" t="s">
        <v>187</v>
      </c>
      <c r="L1441" s="285"/>
      <c r="M1441" s="285"/>
      <c r="N1441" s="285"/>
      <c r="O1441" s="286"/>
      <c r="P1441" s="287"/>
      <c r="R1441" s="144" t="s">
        <v>177</v>
      </c>
      <c r="S1441" s="238">
        <f>SUM(S1434:S1440)</f>
        <v>29.514681514917438</v>
      </c>
      <c r="T1441" s="150" t="s">
        <v>169</v>
      </c>
      <c r="V1441" s="153"/>
      <c r="W1441" s="107"/>
      <c r="X1441" s="167"/>
    </row>
    <row r="1442" spans="2:24">
      <c r="B1442" s="164" t="s">
        <v>167</v>
      </c>
      <c r="C1442" s="178">
        <v>43886</v>
      </c>
      <c r="D1442" s="157">
        <f t="shared" si="279"/>
        <v>419</v>
      </c>
      <c r="E1442" s="152">
        <v>2738</v>
      </c>
      <c r="F1442" s="108">
        <f t="shared" si="280"/>
        <v>1.1479452054794521</v>
      </c>
      <c r="H1442" s="142">
        <f t="shared" si="281"/>
        <v>43885</v>
      </c>
      <c r="I1442" s="149">
        <f>MAX(0,$I$14*E1441*Parameter!$C$6*Parameter!$C$5*Parameter!$C$7*Parameter!$C$8*Parameter!$C$9*Parameter!$C$19*F1441)</f>
        <v>1098.6779404568285</v>
      </c>
      <c r="J1442" s="150" t="s">
        <v>187</v>
      </c>
      <c r="V1442" s="153"/>
      <c r="W1442" s="107"/>
      <c r="X1442" s="167"/>
    </row>
    <row r="1443" spans="2:24">
      <c r="B1443" s="164" t="s">
        <v>167</v>
      </c>
      <c r="C1443" s="178">
        <v>43887</v>
      </c>
      <c r="D1443" s="157">
        <f t="shared" si="279"/>
        <v>420</v>
      </c>
      <c r="E1443" s="152">
        <v>1445</v>
      </c>
      <c r="F1443" s="108">
        <f t="shared" si="280"/>
        <v>1.1506849315068493</v>
      </c>
      <c r="H1443" s="142">
        <f t="shared" si="281"/>
        <v>43886</v>
      </c>
      <c r="I1443" s="149">
        <f>MAX(0,$I$14*E1442*Parameter!$C$6*Parameter!$C$5*Parameter!$C$7*Parameter!$C$8*Parameter!$C$9*Parameter!$C$19*F1442)</f>
        <v>1897.6568938466974</v>
      </c>
      <c r="J1443" s="150" t="s">
        <v>187</v>
      </c>
      <c r="V1443" s="153"/>
      <c r="W1443" s="107"/>
      <c r="X1443" s="167"/>
    </row>
    <row r="1444" spans="2:24">
      <c r="B1444" s="164" t="s">
        <v>167</v>
      </c>
      <c r="C1444" s="178">
        <v>43888</v>
      </c>
      <c r="D1444" s="157">
        <f t="shared" si="279"/>
        <v>421</v>
      </c>
      <c r="E1444" s="152">
        <v>928</v>
      </c>
      <c r="F1444" s="108">
        <f t="shared" si="280"/>
        <v>1.1534246575342466</v>
      </c>
      <c r="H1444" s="142">
        <f t="shared" si="281"/>
        <v>43887</v>
      </c>
      <c r="I1444" s="149">
        <f>MAX(0,$I$14*E1443*Parameter!$C$6*Parameter!$C$5*Parameter!$C$7*Parameter!$C$8*Parameter!$C$9*Parameter!$C$19*F1443)</f>
        <v>1003.892854979734</v>
      </c>
      <c r="J1444" s="150" t="s">
        <v>187</v>
      </c>
      <c r="V1444" s="153"/>
      <c r="W1444" s="107"/>
      <c r="X1444" s="167"/>
    </row>
    <row r="1445" spans="2:24">
      <c r="B1445" s="164" t="s">
        <v>167</v>
      </c>
      <c r="C1445" s="178">
        <v>43889</v>
      </c>
      <c r="D1445" s="157">
        <f t="shared" si="279"/>
        <v>422</v>
      </c>
      <c r="E1445" s="152">
        <v>1638</v>
      </c>
      <c r="F1445" s="108">
        <f t="shared" si="280"/>
        <v>1.1561643835616437</v>
      </c>
      <c r="H1445" s="142">
        <f t="shared" ref="H1445:H1447" si="286">C1444</f>
        <v>43888</v>
      </c>
      <c r="I1445" s="149">
        <f>MAX(0,$I$14*E1444*Parameter!$C$6*Parameter!$C$5*Parameter!$C$7*Parameter!$C$8*Parameter!$C$9*Parameter!$C$19*F1444)</f>
        <v>646.2496156307833</v>
      </c>
      <c r="J1445" s="150" t="s">
        <v>187</v>
      </c>
      <c r="V1445" s="153"/>
      <c r="W1445" s="107"/>
      <c r="X1445" s="167"/>
    </row>
    <row r="1446" spans="2:24">
      <c r="B1446" s="164" t="s">
        <v>167</v>
      </c>
      <c r="C1446" s="178">
        <v>43891</v>
      </c>
      <c r="D1446" s="157">
        <f t="shared" si="279"/>
        <v>424</v>
      </c>
      <c r="E1446" s="152">
        <v>2140</v>
      </c>
      <c r="F1446" s="108">
        <f t="shared" si="280"/>
        <v>1.1616438356164382</v>
      </c>
      <c r="H1446" s="142">
        <f t="shared" si="286"/>
        <v>43889</v>
      </c>
      <c r="I1446" s="149">
        <f>MAX(0,$I$14*E1445*Parameter!$C$6*Parameter!$C$5*Parameter!$C$7*Parameter!$C$8*Parameter!$C$9*Parameter!$C$19*F1445)</f>
        <v>1143.395751367229</v>
      </c>
      <c r="J1446" s="150" t="s">
        <v>187</v>
      </c>
      <c r="V1446" s="153"/>
      <c r="W1446" s="107"/>
      <c r="X1446" s="167"/>
    </row>
    <row r="1447" spans="2:24">
      <c r="B1447" s="301" t="s">
        <v>176</v>
      </c>
      <c r="C1447" s="294"/>
      <c r="D1447" s="295"/>
      <c r="E1447" s="299">
        <f>SUM(E1433:E1446)</f>
        <v>17963</v>
      </c>
      <c r="F1447" s="291"/>
      <c r="H1447" s="142">
        <f t="shared" si="286"/>
        <v>43891</v>
      </c>
      <c r="I1447" s="149">
        <f>MAX(0,$I$14*E1446*Parameter!$C$6*Parameter!$C$5*Parameter!$C$7*Parameter!$C$8*Parameter!$C$9*Parameter!$C$19*F1446)</f>
        <v>1500.8934270792743</v>
      </c>
      <c r="J1447" s="150" t="s">
        <v>187</v>
      </c>
      <c r="X1447" s="160"/>
    </row>
    <row r="1448" spans="2:24" ht="15.75" thickBot="1">
      <c r="B1448" s="302"/>
      <c r="C1448" s="303"/>
      <c r="D1448" s="304"/>
      <c r="E1448" s="305"/>
      <c r="F1448" s="306"/>
      <c r="G1448" s="168"/>
      <c r="H1448" s="169" t="s">
        <v>177</v>
      </c>
      <c r="I1448" s="170">
        <f>SUM(I1434:I1447)</f>
        <v>12402.12607471728</v>
      </c>
      <c r="J1448" s="171" t="s">
        <v>169</v>
      </c>
      <c r="K1448" s="172"/>
      <c r="L1448" s="172"/>
      <c r="M1448" s="172"/>
      <c r="N1448" s="172"/>
      <c r="O1448" s="172"/>
      <c r="P1448" s="172"/>
      <c r="Q1448" s="172"/>
      <c r="R1448" s="172"/>
      <c r="S1448" s="172"/>
      <c r="T1448" s="172"/>
      <c r="U1448" s="172"/>
      <c r="V1448" s="172"/>
      <c r="W1448" s="172"/>
      <c r="X1448" s="173"/>
    </row>
    <row r="1449" spans="2:24" ht="15.75" thickBot="1"/>
    <row r="1450" spans="2:24" ht="24" thickBot="1">
      <c r="B1450" s="174" t="s">
        <v>97</v>
      </c>
      <c r="C1450" s="158" t="s">
        <v>146</v>
      </c>
      <c r="D1450" s="175">
        <f>I1452+S1452</f>
        <v>12378</v>
      </c>
      <c r="E1450" s="176" t="s">
        <v>147</v>
      </c>
      <c r="F1450" s="158" t="str">
        <f>X1459</f>
        <v>Less than expected</v>
      </c>
      <c r="G1450" s="177"/>
      <c r="H1450" s="177"/>
      <c r="I1450" s="175">
        <f>E1478+O1457</f>
        <v>18000</v>
      </c>
      <c r="J1450" s="177" t="s">
        <v>148</v>
      </c>
      <c r="K1450" s="177"/>
      <c r="L1450" s="177"/>
      <c r="M1450" s="186">
        <v>0</v>
      </c>
      <c r="N1450" s="177" t="s">
        <v>149</v>
      </c>
      <c r="O1450" s="177"/>
      <c r="P1450" s="177"/>
      <c r="Q1450" s="177"/>
      <c r="R1450" s="177"/>
      <c r="S1450" s="175">
        <f>I1450-M1450</f>
        <v>18000</v>
      </c>
      <c r="T1450" s="177" t="s">
        <v>150</v>
      </c>
      <c r="U1450" s="177"/>
      <c r="V1450" s="177"/>
      <c r="W1450" s="242">
        <f>S1450*'MR Reference'!$C$79</f>
        <v>16560</v>
      </c>
      <c r="X1450" s="241" t="s">
        <v>151</v>
      </c>
    </row>
    <row r="1451" spans="2:24" ht="19.5" thickBot="1">
      <c r="B1451" s="159"/>
      <c r="C1451" s="14"/>
      <c r="D1451" s="14"/>
      <c r="E1451" s="15"/>
      <c r="F1451" s="16"/>
      <c r="G1451" s="14"/>
      <c r="X1451" s="160"/>
    </row>
    <row r="1452" spans="2:24" ht="24" thickBot="1">
      <c r="B1452" s="67" t="s">
        <v>356</v>
      </c>
      <c r="C1452" s="237" t="s">
        <v>153</v>
      </c>
      <c r="D1452" s="69"/>
      <c r="E1452" s="70"/>
      <c r="F1452" s="68"/>
      <c r="G1452" s="71"/>
      <c r="H1452" s="68" t="s">
        <v>146</v>
      </c>
      <c r="I1452" s="141">
        <f>ROUNDDOWN(I1479,0)</f>
        <v>12373</v>
      </c>
      <c r="J1452" s="72" t="s">
        <v>147</v>
      </c>
      <c r="L1452" s="67" t="s">
        <v>357</v>
      </c>
      <c r="M1452" s="237" t="s">
        <v>155</v>
      </c>
      <c r="N1452" s="69"/>
      <c r="O1452" s="70"/>
      <c r="P1452" s="239"/>
      <c r="Q1452" s="71"/>
      <c r="R1452" s="68" t="s">
        <v>146</v>
      </c>
      <c r="S1452" s="141">
        <f>ROUNDDOWN(S1458,0)</f>
        <v>5</v>
      </c>
      <c r="T1452" s="72" t="s">
        <v>147</v>
      </c>
      <c r="V1452" s="288" t="s">
        <v>156</v>
      </c>
      <c r="W1452" s="289"/>
      <c r="X1452" s="290"/>
    </row>
    <row r="1453" spans="2:24" ht="18.75">
      <c r="B1453" s="159"/>
      <c r="C1453" s="14"/>
      <c r="D1453" s="14"/>
      <c r="E1453" s="15"/>
      <c r="F1453" s="16"/>
      <c r="G1453" s="14"/>
      <c r="L1453" s="11"/>
      <c r="M1453" s="14"/>
      <c r="N1453" s="14"/>
      <c r="O1453" s="15"/>
      <c r="P1453" s="16"/>
      <c r="Q1453" s="14"/>
      <c r="X1453" s="160"/>
    </row>
    <row r="1454" spans="2:24" ht="18.75">
      <c r="B1454" s="161" t="s">
        <v>157</v>
      </c>
      <c r="C1454" s="14"/>
      <c r="D1454" s="14"/>
      <c r="E1454" s="15"/>
      <c r="F1454" s="16"/>
      <c r="G1454" s="14"/>
      <c r="H1454" s="17" t="s">
        <v>158</v>
      </c>
      <c r="L1454" s="17" t="s">
        <v>283</v>
      </c>
      <c r="M1454" s="14"/>
      <c r="N1454" s="14"/>
      <c r="O1454" s="15"/>
      <c r="P1454" s="16"/>
      <c r="Q1454" s="14"/>
      <c r="R1454" s="17" t="s">
        <v>158</v>
      </c>
      <c r="V1454" s="17" t="s">
        <v>156</v>
      </c>
      <c r="X1454" s="160"/>
    </row>
    <row r="1455" spans="2:24" ht="23.25">
      <c r="B1455" s="162" t="s">
        <v>358</v>
      </c>
      <c r="C1455" s="146"/>
      <c r="D1455" s="144" t="s">
        <v>160</v>
      </c>
      <c r="E1455" s="147" t="s">
        <v>267</v>
      </c>
      <c r="F1455" s="144" t="s">
        <v>162</v>
      </c>
      <c r="G1455" s="18"/>
      <c r="H1455" s="145" t="s">
        <v>356</v>
      </c>
      <c r="I1455" s="144" t="s">
        <v>163</v>
      </c>
      <c r="J1455" s="148" t="s">
        <v>164</v>
      </c>
      <c r="L1455" s="143" t="s">
        <v>359</v>
      </c>
      <c r="M1455" s="146"/>
      <c r="N1455" s="144" t="s">
        <v>160</v>
      </c>
      <c r="O1455" s="147" t="s">
        <v>161</v>
      </c>
      <c r="P1455" s="144" t="s">
        <v>162</v>
      </c>
      <c r="Q1455" s="18"/>
      <c r="R1455" s="145" t="s">
        <v>357</v>
      </c>
      <c r="S1455" s="144" t="s">
        <v>163</v>
      </c>
      <c r="T1455" s="148" t="s">
        <v>164</v>
      </c>
      <c r="V1455" s="143" t="s">
        <v>97</v>
      </c>
      <c r="W1455" s="148" t="s">
        <v>166</v>
      </c>
      <c r="X1455" s="163" t="s">
        <v>164</v>
      </c>
    </row>
    <row r="1456" spans="2:24">
      <c r="B1456" s="164" t="s">
        <v>167</v>
      </c>
      <c r="C1456" s="178">
        <v>43863</v>
      </c>
      <c r="D1456" s="157">
        <f t="shared" ref="D1456:D1460" si="287">(C1456+(365*2))-$C$3</f>
        <v>396</v>
      </c>
      <c r="E1456" s="152">
        <v>78</v>
      </c>
      <c r="F1456" s="108">
        <f t="shared" ref="F1456:F1477" si="288">MIN($C$5/365, (D1456/365))</f>
        <v>1.0849315068493151</v>
      </c>
      <c r="H1456" s="144" t="s">
        <v>168</v>
      </c>
      <c r="I1456" s="147">
        <f>Parameter!$C$18*(Parameter!$C$17/Parameter!$C$4-1)</f>
        <v>1.9310126823253633</v>
      </c>
      <c r="J1456" s="144" t="s">
        <v>169</v>
      </c>
      <c r="L1456" s="268" t="s">
        <v>290</v>
      </c>
      <c r="M1456" s="178">
        <v>44062</v>
      </c>
      <c r="N1456" s="269">
        <f>(M1456+(365*2))-$C$3</f>
        <v>595</v>
      </c>
      <c r="O1456" s="270">
        <v>7</v>
      </c>
      <c r="P1456" s="108">
        <f>MIN($C$5/365, (N1456/365))</f>
        <v>1.4136986301369863</v>
      </c>
      <c r="Q1456" s="11"/>
      <c r="R1456" s="144" t="s">
        <v>168</v>
      </c>
      <c r="S1456" s="147">
        <f>Parameter!$C$18*(Parameter!$C$17/Parameter!$C$4-1)</f>
        <v>1.9310126823253633</v>
      </c>
      <c r="T1456" s="144" t="s">
        <v>169</v>
      </c>
      <c r="V1456" s="151" t="s">
        <v>170</v>
      </c>
      <c r="W1456" s="152">
        <v>44394</v>
      </c>
      <c r="X1456" s="165" t="s">
        <v>171</v>
      </c>
    </row>
    <row r="1457" spans="2:24">
      <c r="B1457" s="164" t="s">
        <v>167</v>
      </c>
      <c r="C1457" s="178">
        <v>43871</v>
      </c>
      <c r="D1457" s="157">
        <f t="shared" si="287"/>
        <v>404</v>
      </c>
      <c r="E1457" s="152">
        <v>182</v>
      </c>
      <c r="F1457" s="108">
        <f t="shared" si="288"/>
        <v>1.106849315068493</v>
      </c>
      <c r="H1457" s="142">
        <f t="shared" ref="H1457:H1460" si="289">C1456</f>
        <v>43863</v>
      </c>
      <c r="I1457" s="149">
        <f>MAX(0,$I$14*E1456*Parameter!$C$6*Parameter!$C$5*Parameter!$C$7*Parameter!$C$8*Parameter!$C$9*Parameter!$C$19*F1456)</f>
        <v>51.092836553985876</v>
      </c>
      <c r="J1457" s="150" t="s">
        <v>187</v>
      </c>
      <c r="L1457" s="285" t="s">
        <v>176</v>
      </c>
      <c r="M1457" s="285"/>
      <c r="N1457" s="285"/>
      <c r="O1457" s="286">
        <f>SUM(O1456)</f>
        <v>7</v>
      </c>
      <c r="P1457" s="287"/>
      <c r="Q1457" s="11"/>
      <c r="R1457" s="142">
        <f>M1456</f>
        <v>44062</v>
      </c>
      <c r="S1457" s="149">
        <f>MAX(0,$S$14*O1456*Parameter!$C$6*Parameter!$C$5*Parameter!$C$7*Parameter!$C$8*Parameter!$C$9*Parameter!$C$19*P1456)</f>
        <v>5.9747256420939188</v>
      </c>
      <c r="T1457" s="150" t="s">
        <v>169</v>
      </c>
      <c r="V1457" s="151" t="s">
        <v>172</v>
      </c>
      <c r="W1457" s="152">
        <f>(W1456/365)*$C$5</f>
        <v>62759.736986301366</v>
      </c>
      <c r="X1457" s="165" t="s">
        <v>173</v>
      </c>
    </row>
    <row r="1458" spans="2:24">
      <c r="B1458" s="164" t="s">
        <v>167</v>
      </c>
      <c r="C1458" s="178">
        <v>43872</v>
      </c>
      <c r="D1458" s="157">
        <f t="shared" si="287"/>
        <v>405</v>
      </c>
      <c r="E1458" s="152">
        <v>1541</v>
      </c>
      <c r="F1458" s="108">
        <f t="shared" si="288"/>
        <v>1.1095890410958904</v>
      </c>
      <c r="H1458" s="142">
        <f t="shared" si="289"/>
        <v>43871</v>
      </c>
      <c r="I1458" s="149">
        <f>MAX(0,$I$14*E1457*Parameter!$C$6*Parameter!$C$5*Parameter!$C$7*Parameter!$C$8*Parameter!$C$9*Parameter!$C$19*F1457)</f>
        <v>121.62503516386532</v>
      </c>
      <c r="J1458" s="150" t="s">
        <v>187</v>
      </c>
      <c r="L1458" s="285"/>
      <c r="M1458" s="285"/>
      <c r="N1458" s="285"/>
      <c r="O1458" s="286"/>
      <c r="P1458" s="287"/>
      <c r="Q1458" s="11"/>
      <c r="R1458" s="144" t="s">
        <v>177</v>
      </c>
      <c r="S1458" s="238">
        <f>SUM(S1457)</f>
        <v>5.9747256420939188</v>
      </c>
      <c r="T1458" s="150" t="s">
        <v>169</v>
      </c>
      <c r="V1458" s="151" t="s">
        <v>174</v>
      </c>
      <c r="W1458" s="154">
        <f>D1450</f>
        <v>12378</v>
      </c>
      <c r="X1458" s="165" t="s">
        <v>173</v>
      </c>
    </row>
    <row r="1459" spans="2:24">
      <c r="B1459" s="164" t="s">
        <v>167</v>
      </c>
      <c r="C1459" s="178">
        <v>43873</v>
      </c>
      <c r="D1459" s="157">
        <f t="shared" si="287"/>
        <v>406</v>
      </c>
      <c r="E1459" s="152">
        <v>13</v>
      </c>
      <c r="F1459" s="108">
        <f t="shared" si="288"/>
        <v>1.1123287671232878</v>
      </c>
      <c r="H1459" s="142">
        <f t="shared" si="289"/>
        <v>43872</v>
      </c>
      <c r="I1459" s="149">
        <f>MAX(0,$I$14*E1458*Parameter!$C$6*Parameter!$C$5*Parameter!$C$7*Parameter!$C$8*Parameter!$C$9*Parameter!$C$19*F1458)</f>
        <v>1032.3522001270835</v>
      </c>
      <c r="J1459" s="150" t="s">
        <v>187</v>
      </c>
      <c r="L1459" s="271"/>
      <c r="M1459" s="280"/>
      <c r="N1459" s="272"/>
      <c r="O1459" s="273"/>
      <c r="P1459" s="245"/>
      <c r="R1459" s="246"/>
      <c r="S1459" s="247"/>
      <c r="T1459" s="235"/>
      <c r="V1459" s="155" t="s">
        <v>175</v>
      </c>
      <c r="W1459" s="156">
        <f>(W1457-W1458)/W1457</f>
        <v>0.80277163999744361</v>
      </c>
      <c r="X1459" s="166" t="str">
        <f>IF(W1459&lt;100%,"Less than expected","More than expected")</f>
        <v>Less than expected</v>
      </c>
    </row>
    <row r="1460" spans="2:24" ht="18" customHeight="1">
      <c r="B1460" s="164" t="s">
        <v>167</v>
      </c>
      <c r="C1460" s="178">
        <v>43874</v>
      </c>
      <c r="D1460" s="157">
        <f t="shared" si="287"/>
        <v>407</v>
      </c>
      <c r="E1460" s="152">
        <v>495</v>
      </c>
      <c r="F1460" s="108">
        <f t="shared" si="288"/>
        <v>1.1150684931506849</v>
      </c>
      <c r="H1460" s="142">
        <f t="shared" si="289"/>
        <v>43873</v>
      </c>
      <c r="I1460" s="149">
        <f>MAX(0,$I$14*E1459*Parameter!$C$6*Parameter!$C$5*Parameter!$C$7*Parameter!$C$8*Parameter!$C$9*Parameter!$C$19*F1459)</f>
        <v>8.7305099498814229</v>
      </c>
      <c r="J1460" s="150" t="s">
        <v>187</v>
      </c>
      <c r="L1460" s="271"/>
      <c r="M1460" s="280"/>
      <c r="N1460" s="272"/>
      <c r="O1460" s="273"/>
      <c r="P1460" s="245"/>
      <c r="R1460" s="246"/>
      <c r="S1460" s="247"/>
      <c r="T1460" s="235"/>
      <c r="V1460" s="153"/>
      <c r="W1460" s="107"/>
      <c r="X1460" s="167"/>
    </row>
    <row r="1461" spans="2:24" ht="18" customHeight="1">
      <c r="B1461" s="164" t="s">
        <v>167</v>
      </c>
      <c r="C1461" s="178">
        <v>43875</v>
      </c>
      <c r="D1461" s="157">
        <f t="shared" ref="D1461:D1477" si="290">(C1461+(365*2))-$C$3</f>
        <v>408</v>
      </c>
      <c r="E1461" s="152">
        <v>285</v>
      </c>
      <c r="F1461" s="108">
        <f t="shared" si="288"/>
        <v>1.1178082191780823</v>
      </c>
      <c r="H1461" s="142">
        <f t="shared" ref="H1461:H1476" si="291">C1460</f>
        <v>43874</v>
      </c>
      <c r="I1461" s="149">
        <f>MAX(0,$I$14*E1460*Parameter!$C$6*Parameter!$C$5*Parameter!$C$7*Parameter!$C$8*Parameter!$C$9*Parameter!$C$19*F1460)</f>
        <v>333.24975124154241</v>
      </c>
      <c r="J1461" s="150" t="s">
        <v>187</v>
      </c>
      <c r="L1461" s="271"/>
      <c r="M1461" s="280"/>
      <c r="N1461" s="272"/>
      <c r="O1461" s="273"/>
      <c r="P1461" s="245"/>
      <c r="R1461" s="246"/>
      <c r="S1461" s="247"/>
      <c r="T1461" s="235"/>
      <c r="V1461" s="153"/>
      <c r="W1461" s="107"/>
      <c r="X1461" s="167"/>
    </row>
    <row r="1462" spans="2:24" ht="18" customHeight="1">
      <c r="B1462" s="164" t="s">
        <v>167</v>
      </c>
      <c r="C1462" s="178">
        <v>43876</v>
      </c>
      <c r="D1462" s="157">
        <f t="shared" si="290"/>
        <v>409</v>
      </c>
      <c r="E1462" s="152">
        <v>282</v>
      </c>
      <c r="F1462" s="108">
        <f t="shared" si="288"/>
        <v>1.1205479452054794</v>
      </c>
      <c r="H1462" s="142">
        <f t="shared" si="291"/>
        <v>43875</v>
      </c>
      <c r="I1462" s="149">
        <f>MAX(0,$I$14*E1461*Parameter!$C$6*Parameter!$C$5*Parameter!$C$7*Parameter!$C$8*Parameter!$C$9*Parameter!$C$19*F1461)</f>
        <v>192.3424965843524</v>
      </c>
      <c r="J1462" s="150" t="s">
        <v>187</v>
      </c>
      <c r="L1462" s="271"/>
      <c r="M1462" s="280"/>
      <c r="N1462" s="272"/>
      <c r="O1462" s="273"/>
      <c r="P1462" s="245"/>
      <c r="R1462" s="246"/>
      <c r="S1462" s="247"/>
      <c r="T1462" s="235"/>
      <c r="V1462" s="153"/>
      <c r="W1462" s="107"/>
      <c r="X1462" s="167"/>
    </row>
    <row r="1463" spans="2:24" ht="18" customHeight="1">
      <c r="B1463" s="164" t="s">
        <v>167</v>
      </c>
      <c r="C1463" s="178">
        <v>43877</v>
      </c>
      <c r="D1463" s="157">
        <f t="shared" si="290"/>
        <v>410</v>
      </c>
      <c r="E1463" s="152">
        <v>563</v>
      </c>
      <c r="F1463" s="108">
        <f t="shared" si="288"/>
        <v>1.1232876712328768</v>
      </c>
      <c r="H1463" s="142">
        <f t="shared" si="291"/>
        <v>43876</v>
      </c>
      <c r="I1463" s="149">
        <f>MAX(0,$I$14*E1462*Parameter!$C$6*Parameter!$C$5*Parameter!$C$7*Parameter!$C$8*Parameter!$C$9*Parameter!$C$19*F1462)</f>
        <v>190.78430401656377</v>
      </c>
      <c r="J1463" s="150" t="s">
        <v>187</v>
      </c>
      <c r="R1463" s="246"/>
      <c r="S1463" s="247"/>
      <c r="T1463" s="235"/>
      <c r="V1463" s="153"/>
      <c r="W1463" s="107"/>
      <c r="X1463" s="167"/>
    </row>
    <row r="1464" spans="2:24" ht="18" customHeight="1">
      <c r="B1464" s="164" t="s">
        <v>167</v>
      </c>
      <c r="C1464" s="178">
        <v>43878</v>
      </c>
      <c r="D1464" s="157">
        <f t="shared" si="290"/>
        <v>411</v>
      </c>
      <c r="E1464" s="152">
        <v>696</v>
      </c>
      <c r="F1464" s="108">
        <f t="shared" si="288"/>
        <v>1.1260273972602739</v>
      </c>
      <c r="H1464" s="142">
        <f t="shared" si="291"/>
        <v>43877</v>
      </c>
      <c r="I1464" s="149">
        <f>MAX(0,$I$14*E1463*Parameter!$C$6*Parameter!$C$5*Parameter!$C$7*Parameter!$C$8*Parameter!$C$9*Parameter!$C$19*F1463)</f>
        <v>381.82334439771296</v>
      </c>
      <c r="J1464" s="150" t="s">
        <v>187</v>
      </c>
      <c r="V1464" s="153"/>
      <c r="W1464" s="107"/>
      <c r="X1464" s="167"/>
    </row>
    <row r="1465" spans="2:24" ht="18" customHeight="1">
      <c r="B1465" s="164" t="s">
        <v>167</v>
      </c>
      <c r="C1465" s="178">
        <v>43879</v>
      </c>
      <c r="D1465" s="157">
        <f t="shared" si="290"/>
        <v>412</v>
      </c>
      <c r="E1465" s="152">
        <v>864</v>
      </c>
      <c r="F1465" s="108">
        <f t="shared" si="288"/>
        <v>1.1287671232876713</v>
      </c>
      <c r="H1465" s="142">
        <f t="shared" si="291"/>
        <v>43878</v>
      </c>
      <c r="I1465" s="149">
        <f>MAX(0,$I$14*E1464*Parameter!$C$6*Parameter!$C$5*Parameter!$C$7*Parameter!$C$8*Parameter!$C$9*Parameter!$C$19*F1464)</f>
        <v>473.17445134961736</v>
      </c>
      <c r="J1465" s="150" t="s">
        <v>187</v>
      </c>
      <c r="V1465" s="153"/>
      <c r="W1465" s="107"/>
      <c r="X1465" s="167"/>
    </row>
    <row r="1466" spans="2:24" ht="18" customHeight="1">
      <c r="B1466" s="164" t="s">
        <v>167</v>
      </c>
      <c r="C1466" s="178">
        <v>43880</v>
      </c>
      <c r="D1466" s="157">
        <f t="shared" si="290"/>
        <v>413</v>
      </c>
      <c r="E1466" s="152">
        <v>569</v>
      </c>
      <c r="F1466" s="108">
        <f t="shared" si="288"/>
        <v>1.1315068493150684</v>
      </c>
      <c r="H1466" s="142">
        <f t="shared" si="291"/>
        <v>43879</v>
      </c>
      <c r="I1466" s="149">
        <f>MAX(0,$I$14*E1465*Parameter!$C$6*Parameter!$C$5*Parameter!$C$7*Parameter!$C$8*Parameter!$C$9*Parameter!$C$19*F1465)</f>
        <v>588.81814434243859</v>
      </c>
      <c r="J1466" s="150" t="s">
        <v>187</v>
      </c>
      <c r="V1466" s="153"/>
      <c r="W1466" s="107"/>
      <c r="X1466" s="167"/>
    </row>
    <row r="1467" spans="2:24" ht="18" customHeight="1">
      <c r="B1467" s="164" t="s">
        <v>167</v>
      </c>
      <c r="C1467" s="178">
        <v>43881</v>
      </c>
      <c r="D1467" s="157">
        <f t="shared" si="290"/>
        <v>414</v>
      </c>
      <c r="E1467" s="152">
        <v>889</v>
      </c>
      <c r="F1467" s="108">
        <f t="shared" si="288"/>
        <v>1.1342465753424658</v>
      </c>
      <c r="H1467" s="142">
        <f t="shared" si="291"/>
        <v>43880</v>
      </c>
      <c r="I1467" s="149">
        <f>MAX(0,$I$14*E1466*Parameter!$C$6*Parameter!$C$5*Parameter!$C$7*Parameter!$C$8*Parameter!$C$9*Parameter!$C$19*F1466)</f>
        <v>388.71611343165682</v>
      </c>
      <c r="J1467" s="150" t="s">
        <v>187</v>
      </c>
      <c r="V1467" s="153"/>
      <c r="W1467" s="107"/>
      <c r="X1467" s="167"/>
    </row>
    <row r="1468" spans="2:24" ht="18" customHeight="1">
      <c r="B1468" s="164" t="s">
        <v>167</v>
      </c>
      <c r="C1468" s="178">
        <v>43882</v>
      </c>
      <c r="D1468" s="157">
        <f t="shared" si="290"/>
        <v>415</v>
      </c>
      <c r="E1468" s="152">
        <v>1424</v>
      </c>
      <c r="F1468" s="108">
        <f t="shared" si="288"/>
        <v>1.1369863013698631</v>
      </c>
      <c r="H1468" s="142">
        <f t="shared" si="291"/>
        <v>43881</v>
      </c>
      <c r="I1468" s="149">
        <f>MAX(0,$I$14*E1467*Parameter!$C$6*Parameter!$C$5*Parameter!$C$7*Parameter!$C$8*Parameter!$C$9*Parameter!$C$19*F1467)</f>
        <v>608.79675350777916</v>
      </c>
      <c r="J1468" s="150" t="s">
        <v>187</v>
      </c>
      <c r="V1468" s="153"/>
      <c r="W1468" s="107"/>
      <c r="X1468" s="167"/>
    </row>
    <row r="1469" spans="2:24" ht="18" customHeight="1">
      <c r="B1469" s="164" t="s">
        <v>167</v>
      </c>
      <c r="C1469" s="178">
        <v>43883</v>
      </c>
      <c r="D1469" s="157">
        <f t="shared" si="290"/>
        <v>416</v>
      </c>
      <c r="E1469" s="152">
        <v>1223</v>
      </c>
      <c r="F1469" s="108">
        <f t="shared" si="288"/>
        <v>1.1397260273972603</v>
      </c>
      <c r="H1469" s="142">
        <f t="shared" si="291"/>
        <v>43882</v>
      </c>
      <c r="I1469" s="149">
        <f>MAX(0,$I$14*E1468*Parameter!$C$6*Parameter!$C$5*Parameter!$C$7*Parameter!$C$8*Parameter!$C$9*Parameter!$C$19*F1468)</f>
        <v>977.5259871129075</v>
      </c>
      <c r="J1469" s="150" t="s">
        <v>187</v>
      </c>
      <c r="V1469" s="153"/>
      <c r="W1469" s="107"/>
      <c r="X1469" s="167"/>
    </row>
    <row r="1470" spans="2:24" ht="18" customHeight="1">
      <c r="B1470" s="164" t="s">
        <v>167</v>
      </c>
      <c r="C1470" s="178">
        <v>43884</v>
      </c>
      <c r="D1470" s="157">
        <f t="shared" si="290"/>
        <v>417</v>
      </c>
      <c r="E1470" s="152">
        <v>1110</v>
      </c>
      <c r="F1470" s="108">
        <f t="shared" si="288"/>
        <v>1.1424657534246576</v>
      </c>
      <c r="H1470" s="142">
        <f t="shared" si="291"/>
        <v>43883</v>
      </c>
      <c r="I1470" s="149">
        <f>MAX(0,$I$14*E1469*Parameter!$C$6*Parameter!$C$5*Parameter!$C$7*Parameter!$C$8*Parameter!$C$9*Parameter!$C$19*F1469)</f>
        <v>841.56955024275715</v>
      </c>
      <c r="J1470" s="150" t="s">
        <v>187</v>
      </c>
      <c r="V1470" s="153"/>
      <c r="W1470" s="107"/>
      <c r="X1470" s="167"/>
    </row>
    <row r="1471" spans="2:24" ht="18" customHeight="1">
      <c r="B1471" s="164" t="s">
        <v>167</v>
      </c>
      <c r="C1471" s="178">
        <v>43885</v>
      </c>
      <c r="D1471" s="157">
        <f t="shared" si="290"/>
        <v>418</v>
      </c>
      <c r="E1471" s="152">
        <v>467</v>
      </c>
      <c r="F1471" s="108">
        <f t="shared" si="288"/>
        <v>1.1452054794520548</v>
      </c>
      <c r="H1471" s="142">
        <f t="shared" si="291"/>
        <v>43884</v>
      </c>
      <c r="I1471" s="149">
        <f>MAX(0,$I$14*E1470*Parameter!$C$6*Parameter!$C$5*Parameter!$C$7*Parameter!$C$8*Parameter!$C$9*Parameter!$C$19*F1470)</f>
        <v>765.6481888028826</v>
      </c>
      <c r="J1471" s="150" t="s">
        <v>187</v>
      </c>
      <c r="V1471" s="153"/>
      <c r="W1471" s="107"/>
      <c r="X1471" s="167"/>
    </row>
    <row r="1472" spans="2:24" ht="18" customHeight="1">
      <c r="B1472" s="164" t="s">
        <v>167</v>
      </c>
      <c r="C1472" s="178">
        <v>43886</v>
      </c>
      <c r="D1472" s="157">
        <f t="shared" si="290"/>
        <v>419</v>
      </c>
      <c r="E1472" s="152">
        <v>1145</v>
      </c>
      <c r="F1472" s="108">
        <f t="shared" si="288"/>
        <v>1.1479452054794521</v>
      </c>
      <c r="H1472" s="142">
        <f t="shared" si="291"/>
        <v>43885</v>
      </c>
      <c r="I1472" s="149">
        <f>MAX(0,$I$14*E1471*Parameter!$C$6*Parameter!$C$5*Parameter!$C$7*Parameter!$C$8*Parameter!$C$9*Parameter!$C$19*F1471)</f>
        <v>322.89653756660721</v>
      </c>
      <c r="J1472" s="150" t="s">
        <v>187</v>
      </c>
      <c r="V1472" s="153"/>
      <c r="W1472" s="107"/>
      <c r="X1472" s="167"/>
    </row>
    <row r="1473" spans="2:24" ht="18" customHeight="1">
      <c r="B1473" s="164" t="s">
        <v>167</v>
      </c>
      <c r="C1473" s="178">
        <v>43887</v>
      </c>
      <c r="D1473" s="157">
        <f t="shared" si="290"/>
        <v>420</v>
      </c>
      <c r="E1473" s="152">
        <v>2565</v>
      </c>
      <c r="F1473" s="108">
        <f t="shared" si="288"/>
        <v>1.1506849315068493</v>
      </c>
      <c r="H1473" s="142">
        <f t="shared" si="291"/>
        <v>43886</v>
      </c>
      <c r="I1473" s="149">
        <f>MAX(0,$I$14*E1472*Parameter!$C$6*Parameter!$C$5*Parameter!$C$7*Parameter!$C$8*Parameter!$C$9*Parameter!$C$19*F1472)</f>
        <v>793.57821163421033</v>
      </c>
      <c r="J1473" s="150" t="s">
        <v>187</v>
      </c>
      <c r="V1473" s="153"/>
      <c r="W1473" s="107"/>
      <c r="X1473" s="167"/>
    </row>
    <row r="1474" spans="2:24" ht="18" customHeight="1">
      <c r="B1474" s="164" t="s">
        <v>167</v>
      </c>
      <c r="C1474" s="178">
        <v>43888</v>
      </c>
      <c r="D1474" s="157">
        <f t="shared" si="290"/>
        <v>421</v>
      </c>
      <c r="E1474" s="152">
        <v>1202</v>
      </c>
      <c r="F1474" s="108">
        <f t="shared" si="288"/>
        <v>1.1534246575342466</v>
      </c>
      <c r="H1474" s="142">
        <f t="shared" si="291"/>
        <v>43887</v>
      </c>
      <c r="I1474" s="149">
        <f>MAX(0,$I$14*E1473*Parameter!$C$6*Parameter!$C$5*Parameter!$C$7*Parameter!$C$8*Parameter!$C$9*Parameter!$C$19*F1473)</f>
        <v>1781.9966595314997</v>
      </c>
      <c r="J1474" s="150" t="s">
        <v>187</v>
      </c>
      <c r="V1474" s="153"/>
      <c r="W1474" s="107"/>
      <c r="X1474" s="167"/>
    </row>
    <row r="1475" spans="2:24" ht="18" customHeight="1">
      <c r="B1475" s="164" t="s">
        <v>167</v>
      </c>
      <c r="C1475" s="178">
        <v>43889</v>
      </c>
      <c r="D1475" s="157">
        <f t="shared" si="290"/>
        <v>422</v>
      </c>
      <c r="E1475" s="152">
        <v>456</v>
      </c>
      <c r="F1475" s="108">
        <f t="shared" si="288"/>
        <v>1.1561643835616437</v>
      </c>
      <c r="H1475" s="142">
        <f t="shared" si="291"/>
        <v>43888</v>
      </c>
      <c r="I1475" s="149">
        <f>MAX(0,$I$14*E1474*Parameter!$C$6*Parameter!$C$5*Parameter!$C$7*Parameter!$C$8*Parameter!$C$9*Parameter!$C$19*F1474)</f>
        <v>837.06038576314791</v>
      </c>
      <c r="J1475" s="150" t="s">
        <v>187</v>
      </c>
      <c r="V1475" s="153"/>
      <c r="W1475" s="107"/>
      <c r="X1475" s="167"/>
    </row>
    <row r="1476" spans="2:24" ht="18" customHeight="1">
      <c r="B1476" s="164" t="s">
        <v>167</v>
      </c>
      <c r="C1476" s="178">
        <v>43890</v>
      </c>
      <c r="D1476" s="157">
        <f t="shared" si="290"/>
        <v>423</v>
      </c>
      <c r="E1476" s="152">
        <v>297</v>
      </c>
      <c r="F1476" s="108">
        <f t="shared" si="288"/>
        <v>1.1589041095890411</v>
      </c>
      <c r="H1476" s="142">
        <f t="shared" si="291"/>
        <v>43889</v>
      </c>
      <c r="I1476" s="149">
        <f>MAX(0,$I$14*E1475*Parameter!$C$6*Parameter!$C$5*Parameter!$C$7*Parameter!$C$8*Parameter!$C$9*Parameter!$C$19*F1475)</f>
        <v>318.30797473959495</v>
      </c>
      <c r="J1476" s="150" t="s">
        <v>187</v>
      </c>
      <c r="V1476" s="153"/>
      <c r="W1476" s="107"/>
      <c r="X1476" s="167"/>
    </row>
    <row r="1477" spans="2:24" ht="18" customHeight="1">
      <c r="B1477" s="164" t="s">
        <v>167</v>
      </c>
      <c r="C1477" s="178">
        <v>43891</v>
      </c>
      <c r="D1477" s="157">
        <f t="shared" si="290"/>
        <v>424</v>
      </c>
      <c r="E1477" s="152">
        <v>1647</v>
      </c>
      <c r="F1477" s="108">
        <f t="shared" si="288"/>
        <v>1.1616438356164382</v>
      </c>
      <c r="H1477" s="142">
        <f t="shared" ref="H1477:H1478" si="292">C1476</f>
        <v>43890</v>
      </c>
      <c r="I1477" s="149">
        <f>MAX(0,$I$14*E1476*Parameter!$C$6*Parameter!$C$5*Parameter!$C$7*Parameter!$C$8*Parameter!$C$9*Parameter!$C$19*F1476)</f>
        <v>207.81028713784639</v>
      </c>
      <c r="J1477" s="150" t="s">
        <v>187</v>
      </c>
      <c r="V1477" s="153"/>
      <c r="W1477" s="107"/>
      <c r="X1477" s="167"/>
    </row>
    <row r="1478" spans="2:24">
      <c r="B1478" s="301" t="s">
        <v>176</v>
      </c>
      <c r="C1478" s="294"/>
      <c r="D1478" s="295"/>
      <c r="E1478" s="299">
        <f>SUM(E1456:E1477)</f>
        <v>17993</v>
      </c>
      <c r="F1478" s="291"/>
      <c r="H1478" s="142">
        <f t="shared" si="292"/>
        <v>43891</v>
      </c>
      <c r="I1478" s="149">
        <f>MAX(0,$I$14*E1477*Parameter!$C$6*Parameter!$C$5*Parameter!$C$7*Parameter!$C$8*Parameter!$C$9*Parameter!$C$19*F1477)</f>
        <v>1155.1268571960579</v>
      </c>
      <c r="J1478" s="150" t="s">
        <v>187</v>
      </c>
      <c r="X1478" s="160"/>
    </row>
    <row r="1479" spans="2:24" ht="15.75" thickBot="1">
      <c r="B1479" s="302"/>
      <c r="C1479" s="303"/>
      <c r="D1479" s="304"/>
      <c r="E1479" s="305"/>
      <c r="F1479" s="306"/>
      <c r="G1479" s="168"/>
      <c r="H1479" s="169" t="s">
        <v>177</v>
      </c>
      <c r="I1479" s="170">
        <f>SUM(I1457:I1478)</f>
        <v>12373.026580393993</v>
      </c>
      <c r="J1479" s="171" t="s">
        <v>169</v>
      </c>
      <c r="K1479" s="172"/>
      <c r="L1479" s="172"/>
      <c r="M1479" s="172"/>
      <c r="N1479" s="172"/>
      <c r="O1479" s="172"/>
      <c r="P1479" s="172"/>
      <c r="Q1479" s="172"/>
      <c r="R1479" s="172"/>
      <c r="S1479" s="172"/>
      <c r="T1479" s="172"/>
      <c r="U1479" s="172"/>
      <c r="V1479" s="172"/>
      <c r="W1479" s="172"/>
      <c r="X1479" s="173"/>
    </row>
    <row r="1480" spans="2:24" ht="15.75" thickBot="1"/>
    <row r="1481" spans="2:24" ht="24" thickBot="1">
      <c r="B1481" s="174" t="s">
        <v>99</v>
      </c>
      <c r="C1481" s="158" t="s">
        <v>146</v>
      </c>
      <c r="D1481" s="175">
        <f>I1483+S1483</f>
        <v>12356</v>
      </c>
      <c r="E1481" s="176" t="s">
        <v>147</v>
      </c>
      <c r="F1481" s="158" t="str">
        <f>X1490</f>
        <v>Less than expected</v>
      </c>
      <c r="G1481" s="177"/>
      <c r="H1481" s="177"/>
      <c r="I1481" s="175">
        <f>E1509+O1498</f>
        <v>18000</v>
      </c>
      <c r="J1481" s="177" t="s">
        <v>148</v>
      </c>
      <c r="K1481" s="177"/>
      <c r="L1481" s="177"/>
      <c r="M1481" s="186">
        <v>0</v>
      </c>
      <c r="N1481" s="177" t="s">
        <v>149</v>
      </c>
      <c r="O1481" s="177"/>
      <c r="P1481" s="177"/>
      <c r="Q1481" s="177"/>
      <c r="R1481" s="177"/>
      <c r="S1481" s="175">
        <f>I1481-M1481</f>
        <v>18000</v>
      </c>
      <c r="T1481" s="177" t="s">
        <v>150</v>
      </c>
      <c r="U1481" s="177"/>
      <c r="V1481" s="177"/>
      <c r="W1481" s="242">
        <f>S1481*'MR Reference'!$C$79</f>
        <v>16560</v>
      </c>
      <c r="X1481" s="241" t="s">
        <v>151</v>
      </c>
    </row>
    <row r="1482" spans="2:24" ht="19.5" thickBot="1">
      <c r="B1482" s="159"/>
      <c r="C1482" s="14"/>
      <c r="D1482" s="14"/>
      <c r="E1482" s="15"/>
      <c r="F1482" s="16"/>
      <c r="G1482" s="14"/>
      <c r="X1482" s="160"/>
    </row>
    <row r="1483" spans="2:24" ht="24" thickBot="1">
      <c r="B1483" s="67" t="s">
        <v>360</v>
      </c>
      <c r="C1483" s="237" t="s">
        <v>153</v>
      </c>
      <c r="D1483" s="69"/>
      <c r="E1483" s="70"/>
      <c r="F1483" s="68"/>
      <c r="G1483" s="71"/>
      <c r="H1483" s="68" t="s">
        <v>146</v>
      </c>
      <c r="I1483" s="141">
        <f>ROUNDDOWN(I1510,0)</f>
        <v>12303</v>
      </c>
      <c r="J1483" s="72" t="s">
        <v>147</v>
      </c>
      <c r="L1483" s="67" t="s">
        <v>361</v>
      </c>
      <c r="M1483" s="237" t="s">
        <v>155</v>
      </c>
      <c r="N1483" s="69"/>
      <c r="O1483" s="70"/>
      <c r="P1483" s="239"/>
      <c r="Q1483" s="71"/>
      <c r="R1483" s="68" t="s">
        <v>146</v>
      </c>
      <c r="S1483" s="141">
        <f>ROUNDDOWN(S1499,0)</f>
        <v>53</v>
      </c>
      <c r="T1483" s="72" t="s">
        <v>147</v>
      </c>
      <c r="V1483" s="288" t="s">
        <v>156</v>
      </c>
      <c r="W1483" s="289"/>
      <c r="X1483" s="290"/>
    </row>
    <row r="1484" spans="2:24" ht="18.75">
      <c r="B1484" s="159"/>
      <c r="C1484" s="14"/>
      <c r="D1484" s="14"/>
      <c r="E1484" s="15"/>
      <c r="F1484" s="16"/>
      <c r="G1484" s="14"/>
      <c r="L1484" s="11"/>
      <c r="M1484" s="14"/>
      <c r="N1484" s="14"/>
      <c r="O1484" s="15"/>
      <c r="P1484" s="16"/>
      <c r="Q1484" s="14"/>
      <c r="X1484" s="160"/>
    </row>
    <row r="1485" spans="2:24" ht="18.75">
      <c r="B1485" s="161" t="s">
        <v>157</v>
      </c>
      <c r="C1485" s="14"/>
      <c r="D1485" s="14"/>
      <c r="E1485" s="15"/>
      <c r="F1485" s="16"/>
      <c r="G1485" s="14"/>
      <c r="H1485" s="17" t="s">
        <v>158</v>
      </c>
      <c r="L1485" s="17" t="s">
        <v>283</v>
      </c>
      <c r="M1485" s="14"/>
      <c r="N1485" s="14"/>
      <c r="O1485" s="15"/>
      <c r="P1485" s="16"/>
      <c r="Q1485" s="14"/>
      <c r="R1485" s="17" t="s">
        <v>158</v>
      </c>
      <c r="V1485" s="17" t="s">
        <v>156</v>
      </c>
      <c r="X1485" s="160"/>
    </row>
    <row r="1486" spans="2:24" ht="23.25">
      <c r="B1486" s="162" t="s">
        <v>362</v>
      </c>
      <c r="C1486" s="146"/>
      <c r="D1486" s="144" t="s">
        <v>160</v>
      </c>
      <c r="E1486" s="147" t="s">
        <v>267</v>
      </c>
      <c r="F1486" s="144" t="s">
        <v>162</v>
      </c>
      <c r="G1486" s="18"/>
      <c r="H1486" s="145" t="s">
        <v>360</v>
      </c>
      <c r="I1486" s="144" t="s">
        <v>163</v>
      </c>
      <c r="J1486" s="148" t="s">
        <v>164</v>
      </c>
      <c r="L1486" s="143" t="s">
        <v>363</v>
      </c>
      <c r="M1486" s="146"/>
      <c r="N1486" s="144" t="s">
        <v>160</v>
      </c>
      <c r="O1486" s="147" t="s">
        <v>161</v>
      </c>
      <c r="P1486" s="144" t="s">
        <v>162</v>
      </c>
      <c r="Q1486" s="18"/>
      <c r="R1486" s="145" t="s">
        <v>361</v>
      </c>
      <c r="S1486" s="144" t="s">
        <v>163</v>
      </c>
      <c r="T1486" s="148" t="s">
        <v>164</v>
      </c>
      <c r="V1486" s="143" t="s">
        <v>99</v>
      </c>
      <c r="W1486" s="148" t="s">
        <v>166</v>
      </c>
      <c r="X1486" s="163" t="s">
        <v>164</v>
      </c>
    </row>
    <row r="1487" spans="2:24">
      <c r="B1487" s="164" t="s">
        <v>167</v>
      </c>
      <c r="C1487" s="178">
        <v>43863</v>
      </c>
      <c r="D1487" s="157">
        <f t="shared" ref="D1487:D1508" si="293">(C1487+(365*2))-$C$3</f>
        <v>396</v>
      </c>
      <c r="E1487" s="152">
        <v>44</v>
      </c>
      <c r="F1487" s="108">
        <f t="shared" ref="F1487:F1508" si="294">MIN($C$5/365, (D1487/365))</f>
        <v>1.0849315068493151</v>
      </c>
      <c r="H1487" s="144" t="s">
        <v>168</v>
      </c>
      <c r="I1487" s="147">
        <f>Parameter!$C$18*(Parameter!$C$17/Parameter!$C$4-1)</f>
        <v>1.9310126823253633</v>
      </c>
      <c r="J1487" s="144" t="s">
        <v>169</v>
      </c>
      <c r="L1487" s="268" t="s">
        <v>290</v>
      </c>
      <c r="M1487" s="178">
        <v>43902</v>
      </c>
      <c r="N1487" s="269">
        <f>(M1487+(365*2))-$C$3</f>
        <v>435</v>
      </c>
      <c r="O1487" s="270">
        <v>22</v>
      </c>
      <c r="P1487" s="108">
        <f>MIN($C$5/365, (N1487/365))</f>
        <v>1.1917808219178083</v>
      </c>
      <c r="Q1487" s="11"/>
      <c r="R1487" s="144" t="s">
        <v>168</v>
      </c>
      <c r="S1487" s="147">
        <f>Parameter!$C$18*(Parameter!$C$17/Parameter!$C$4-1)</f>
        <v>1.9310126823253633</v>
      </c>
      <c r="T1487" s="144" t="s">
        <v>169</v>
      </c>
      <c r="V1487" s="151" t="s">
        <v>170</v>
      </c>
      <c r="W1487" s="152">
        <v>44394</v>
      </c>
      <c r="X1487" s="165" t="s">
        <v>171</v>
      </c>
    </row>
    <row r="1488" spans="2:24">
      <c r="B1488" s="164" t="s">
        <v>167</v>
      </c>
      <c r="C1488" s="178">
        <v>43868</v>
      </c>
      <c r="D1488" s="157">
        <f t="shared" si="293"/>
        <v>401</v>
      </c>
      <c r="E1488" s="152">
        <v>1</v>
      </c>
      <c r="F1488" s="108">
        <f t="shared" si="294"/>
        <v>1.0986301369863014</v>
      </c>
      <c r="H1488" s="142">
        <f t="shared" ref="H1488" si="295">C1487</f>
        <v>43863</v>
      </c>
      <c r="I1488" s="149">
        <f>MAX(0,$I$14*E1487*Parameter!$C$6*Parameter!$C$5*Parameter!$C$7*Parameter!$C$8*Parameter!$C$9*Parameter!$C$19*F1487)</f>
        <v>28.821600107376643</v>
      </c>
      <c r="J1488" s="150" t="s">
        <v>187</v>
      </c>
      <c r="L1488" s="268" t="s">
        <v>167</v>
      </c>
      <c r="M1488" s="178">
        <v>43903</v>
      </c>
      <c r="N1488" s="269">
        <f t="shared" ref="N1488:N1493" si="296">(M1488+(365*2))-$C$3</f>
        <v>436</v>
      </c>
      <c r="O1488" s="270">
        <v>3</v>
      </c>
      <c r="P1488" s="108">
        <f t="shared" ref="P1488:P1493" si="297">MIN($C$5/365, (N1488/365))</f>
        <v>1.1945205479452055</v>
      </c>
      <c r="Q1488" s="11"/>
      <c r="R1488" s="142">
        <f>M1487</f>
        <v>43902</v>
      </c>
      <c r="S1488" s="149">
        <f>MAX(0,$S$14*O1487*Parameter!$C$6*Parameter!$C$5*Parameter!$C$7*Parameter!$C$8*Parameter!$C$9*Parameter!$C$19*P1487)</f>
        <v>15.830045513521263</v>
      </c>
      <c r="T1488" s="150" t="s">
        <v>169</v>
      </c>
      <c r="V1488" s="151" t="s">
        <v>172</v>
      </c>
      <c r="W1488" s="152">
        <f>(W1487/365)*$C$5</f>
        <v>62759.736986301366</v>
      </c>
      <c r="X1488" s="165" t="s">
        <v>173</v>
      </c>
    </row>
    <row r="1489" spans="2:24">
      <c r="B1489" s="164" t="s">
        <v>167</v>
      </c>
      <c r="C1489" s="178">
        <v>43870</v>
      </c>
      <c r="D1489" s="157">
        <f t="shared" si="293"/>
        <v>403</v>
      </c>
      <c r="E1489" s="152">
        <v>329</v>
      </c>
      <c r="F1489" s="108">
        <f t="shared" si="294"/>
        <v>1.1041095890410959</v>
      </c>
      <c r="H1489" s="142">
        <f t="shared" ref="H1489:H1506" si="298">C1488</f>
        <v>43868</v>
      </c>
      <c r="I1489" s="149">
        <f>MAX(0,$I$14*E1488*Parameter!$C$6*Parameter!$C$5*Parameter!$C$7*Parameter!$C$8*Parameter!$C$9*Parameter!$C$19*F1488)</f>
        <v>0.66330702726457946</v>
      </c>
      <c r="J1489" s="150" t="s">
        <v>187</v>
      </c>
      <c r="L1489" s="268" t="s">
        <v>167</v>
      </c>
      <c r="M1489" s="178">
        <v>43913</v>
      </c>
      <c r="N1489" s="269">
        <f t="shared" si="296"/>
        <v>446</v>
      </c>
      <c r="O1489" s="270">
        <v>1</v>
      </c>
      <c r="P1489" s="108">
        <f t="shared" si="297"/>
        <v>1.2219178082191782</v>
      </c>
      <c r="Q1489" s="11"/>
      <c r="R1489" s="142">
        <f t="shared" ref="R1489:R1493" si="299">M1488</f>
        <v>43903</v>
      </c>
      <c r="S1489" s="149">
        <f>MAX(0,$S$14*O1488*Parameter!$C$6*Parameter!$C$5*Parameter!$C$7*Parameter!$C$8*Parameter!$C$9*Parameter!$C$19*P1488)</f>
        <v>2.1636049667383292</v>
      </c>
      <c r="T1489" s="150" t="s">
        <v>169</v>
      </c>
      <c r="V1489" s="151" t="s">
        <v>174</v>
      </c>
      <c r="W1489" s="154">
        <f>D1481</f>
        <v>12356</v>
      </c>
      <c r="X1489" s="165" t="s">
        <v>173</v>
      </c>
    </row>
    <row r="1490" spans="2:24">
      <c r="B1490" s="164" t="s">
        <v>167</v>
      </c>
      <c r="C1490" s="178">
        <v>43871</v>
      </c>
      <c r="D1490" s="157">
        <f t="shared" si="293"/>
        <v>404</v>
      </c>
      <c r="E1490" s="152">
        <v>654</v>
      </c>
      <c r="F1490" s="108">
        <f t="shared" si="294"/>
        <v>1.106849315068493</v>
      </c>
      <c r="H1490" s="142">
        <f t="shared" si="298"/>
        <v>43870</v>
      </c>
      <c r="I1490" s="149">
        <f>MAX(0,$I$14*E1489*Parameter!$C$6*Parameter!$C$5*Parameter!$C$7*Parameter!$C$8*Parameter!$C$9*Parameter!$C$19*F1489)</f>
        <v>219.31643098236609</v>
      </c>
      <c r="J1490" s="150" t="s">
        <v>187</v>
      </c>
      <c r="L1490" s="268" t="s">
        <v>167</v>
      </c>
      <c r="M1490" s="278">
        <v>43971</v>
      </c>
      <c r="N1490" s="269">
        <f t="shared" si="296"/>
        <v>504</v>
      </c>
      <c r="O1490" s="261">
        <v>3</v>
      </c>
      <c r="P1490" s="108">
        <f t="shared" si="297"/>
        <v>1.3808219178082193</v>
      </c>
      <c r="R1490" s="142">
        <f t="shared" si="299"/>
        <v>43913</v>
      </c>
      <c r="S1490" s="149">
        <f>MAX(0,$S$14*O1489*Parameter!$C$6*Parameter!$C$5*Parameter!$C$7*Parameter!$C$8*Parameter!$C$9*Parameter!$C$19*P1489)</f>
        <v>0.73774297795511834</v>
      </c>
      <c r="T1490" s="150" t="s">
        <v>169</v>
      </c>
      <c r="V1490" s="155" t="s">
        <v>175</v>
      </c>
      <c r="W1490" s="156">
        <f>(W1488-W1489)/W1488</f>
        <v>0.80312218321283024</v>
      </c>
      <c r="X1490" s="166" t="str">
        <f>IF(W1490&lt;100%,"Less than expected","More than expected")</f>
        <v>Less than expected</v>
      </c>
    </row>
    <row r="1491" spans="2:24">
      <c r="B1491" s="164" t="s">
        <v>167</v>
      </c>
      <c r="C1491" s="178">
        <v>43872</v>
      </c>
      <c r="D1491" s="157">
        <f t="shared" si="293"/>
        <v>405</v>
      </c>
      <c r="E1491" s="152">
        <v>37</v>
      </c>
      <c r="F1491" s="108">
        <f t="shared" si="294"/>
        <v>1.1095890410958904</v>
      </c>
      <c r="H1491" s="142">
        <f t="shared" si="298"/>
        <v>43871</v>
      </c>
      <c r="I1491" s="149">
        <f>MAX(0,$I$14*E1490*Parameter!$C$6*Parameter!$C$5*Parameter!$C$7*Parameter!$C$8*Parameter!$C$9*Parameter!$C$19*F1490)</f>
        <v>437.04820328114249</v>
      </c>
      <c r="J1491" s="150" t="s">
        <v>187</v>
      </c>
      <c r="L1491" s="268" t="s">
        <v>167</v>
      </c>
      <c r="M1491" s="278">
        <v>43972</v>
      </c>
      <c r="N1491" s="269">
        <f t="shared" si="296"/>
        <v>505</v>
      </c>
      <c r="O1491" s="261">
        <v>2</v>
      </c>
      <c r="P1491" s="108">
        <f t="shared" si="297"/>
        <v>1.3835616438356164</v>
      </c>
      <c r="R1491" s="142">
        <f t="shared" si="299"/>
        <v>43971</v>
      </c>
      <c r="S1491" s="149">
        <f>MAX(0,$S$14*O1490*Parameter!$C$6*Parameter!$C$5*Parameter!$C$7*Parameter!$C$8*Parameter!$C$9*Parameter!$C$19*P1490)</f>
        <v>2.5010479432021056</v>
      </c>
      <c r="T1491" s="150" t="s">
        <v>169</v>
      </c>
      <c r="V1491" s="153"/>
      <c r="W1491" s="107"/>
      <c r="X1491" s="167"/>
    </row>
    <row r="1492" spans="2:24">
      <c r="B1492" s="164" t="s">
        <v>167</v>
      </c>
      <c r="C1492" s="178">
        <v>43873</v>
      </c>
      <c r="D1492" s="157">
        <f t="shared" si="293"/>
        <v>406</v>
      </c>
      <c r="E1492" s="152">
        <v>873</v>
      </c>
      <c r="F1492" s="108">
        <f t="shared" si="294"/>
        <v>1.1123287671232878</v>
      </c>
      <c r="H1492" s="142">
        <f t="shared" si="298"/>
        <v>43872</v>
      </c>
      <c r="I1492" s="149">
        <f>MAX(0,$I$14*E1491*Parameter!$C$6*Parameter!$C$5*Parameter!$C$7*Parameter!$C$8*Parameter!$C$9*Parameter!$C$19*F1491)</f>
        <v>24.787171579949437</v>
      </c>
      <c r="J1492" s="150" t="s">
        <v>187</v>
      </c>
      <c r="L1492" s="268" t="s">
        <v>167</v>
      </c>
      <c r="M1492" s="278">
        <v>43973</v>
      </c>
      <c r="N1492" s="269">
        <f t="shared" si="296"/>
        <v>506</v>
      </c>
      <c r="O1492" s="261">
        <v>5</v>
      </c>
      <c r="P1492" s="108">
        <f t="shared" si="297"/>
        <v>1.3863013698630138</v>
      </c>
      <c r="R1492" s="142">
        <f t="shared" si="299"/>
        <v>43972</v>
      </c>
      <c r="S1492" s="149">
        <f>MAX(0,$S$14*O1491*Parameter!$C$6*Parameter!$C$5*Parameter!$C$7*Parameter!$C$8*Parameter!$C$9*Parameter!$C$19*P1491)</f>
        <v>1.670673559943205</v>
      </c>
      <c r="T1492" s="150" t="s">
        <v>169</v>
      </c>
      <c r="V1492" s="153"/>
      <c r="W1492" s="107"/>
      <c r="X1492" s="167"/>
    </row>
    <row r="1493" spans="2:24">
      <c r="B1493" s="164" t="s">
        <v>167</v>
      </c>
      <c r="C1493" s="178">
        <v>43875</v>
      </c>
      <c r="D1493" s="157">
        <f t="shared" si="293"/>
        <v>408</v>
      </c>
      <c r="E1493" s="152">
        <v>784</v>
      </c>
      <c r="F1493" s="108">
        <f t="shared" si="294"/>
        <v>1.1178082191780823</v>
      </c>
      <c r="H1493" s="142">
        <f t="shared" si="298"/>
        <v>43873</v>
      </c>
      <c r="I1493" s="149">
        <f>MAX(0,$I$14*E1492*Parameter!$C$6*Parameter!$C$5*Parameter!$C$7*Parameter!$C$8*Parameter!$C$9*Parameter!$C$19*F1492)</f>
        <v>586.28732201896014</v>
      </c>
      <c r="J1493" s="150" t="s">
        <v>187</v>
      </c>
      <c r="L1493" s="268" t="s">
        <v>167</v>
      </c>
      <c r="M1493" s="278">
        <v>43974</v>
      </c>
      <c r="N1493" s="269">
        <f t="shared" si="296"/>
        <v>507</v>
      </c>
      <c r="O1493" s="261">
        <v>3</v>
      </c>
      <c r="P1493" s="108">
        <f t="shared" si="297"/>
        <v>1.3890410958904109</v>
      </c>
      <c r="R1493" s="142">
        <f t="shared" si="299"/>
        <v>43973</v>
      </c>
      <c r="S1493" s="149">
        <f>MAX(0,$S$14*O1492*Parameter!$C$6*Parameter!$C$5*Parameter!$C$7*Parameter!$C$8*Parameter!$C$9*Parameter!$C$19*P1492)</f>
        <v>4.184954561045851</v>
      </c>
      <c r="T1493" s="150" t="s">
        <v>169</v>
      </c>
      <c r="V1493" s="153"/>
      <c r="W1493" s="107"/>
      <c r="X1493" s="167"/>
    </row>
    <row r="1494" spans="2:24">
      <c r="B1494" s="164" t="s">
        <v>167</v>
      </c>
      <c r="C1494" s="178">
        <v>43876</v>
      </c>
      <c r="D1494" s="157">
        <f t="shared" si="293"/>
        <v>409</v>
      </c>
      <c r="E1494" s="152">
        <v>466</v>
      </c>
      <c r="F1494" s="108">
        <f t="shared" si="294"/>
        <v>1.1205479452054794</v>
      </c>
      <c r="H1494" s="142">
        <f t="shared" si="298"/>
        <v>43875</v>
      </c>
      <c r="I1494" s="149">
        <f>MAX(0,$I$14*E1493*Parameter!$C$6*Parameter!$C$5*Parameter!$C$7*Parameter!$C$8*Parameter!$C$9*Parameter!$C$19*F1493)</f>
        <v>529.11058709520103</v>
      </c>
      <c r="J1494" s="150" t="s">
        <v>187</v>
      </c>
      <c r="L1494" s="268" t="s">
        <v>167</v>
      </c>
      <c r="M1494" s="280">
        <v>43975</v>
      </c>
      <c r="N1494" s="269">
        <f t="shared" ref="N1494:N1497" si="300">(M1494+(365*2))-$C$3</f>
        <v>508</v>
      </c>
      <c r="O1494" s="261">
        <v>6</v>
      </c>
      <c r="P1494" s="108">
        <f t="shared" ref="P1494:P1497" si="301">MIN($C$5/365, (N1494/365))</f>
        <v>1.3917808219178083</v>
      </c>
      <c r="R1494" s="142">
        <f t="shared" ref="R1494:R1498" si="302">M1493</f>
        <v>43974</v>
      </c>
      <c r="S1494" s="149">
        <f>MAX(0,$S$14*O1493*Parameter!$C$6*Parameter!$C$5*Parameter!$C$7*Parameter!$C$8*Parameter!$C$9*Parameter!$C$19*P1493)</f>
        <v>2.5159351333402129</v>
      </c>
      <c r="T1494" s="150" t="s">
        <v>169</v>
      </c>
      <c r="V1494" s="153"/>
      <c r="W1494" s="107"/>
      <c r="X1494" s="167"/>
    </row>
    <row r="1495" spans="2:24">
      <c r="B1495" s="164" t="s">
        <v>167</v>
      </c>
      <c r="C1495" s="178">
        <v>43877</v>
      </c>
      <c r="D1495" s="157">
        <f t="shared" si="293"/>
        <v>410</v>
      </c>
      <c r="E1495" s="152">
        <v>561</v>
      </c>
      <c r="F1495" s="108">
        <f t="shared" si="294"/>
        <v>1.1232876712328768</v>
      </c>
      <c r="H1495" s="142">
        <f t="shared" si="298"/>
        <v>43876</v>
      </c>
      <c r="I1495" s="149">
        <f>MAX(0,$I$14*E1494*Parameter!$C$6*Parameter!$C$5*Parameter!$C$7*Parameter!$C$8*Parameter!$C$9*Parameter!$C$19*F1494)</f>
        <v>315.26767968694577</v>
      </c>
      <c r="J1495" s="150" t="s">
        <v>187</v>
      </c>
      <c r="L1495" s="268" t="s">
        <v>167</v>
      </c>
      <c r="M1495" s="280">
        <v>43976</v>
      </c>
      <c r="N1495" s="269">
        <f t="shared" si="300"/>
        <v>509</v>
      </c>
      <c r="O1495" s="261">
        <v>5</v>
      </c>
      <c r="P1495" s="108">
        <f t="shared" si="301"/>
        <v>1.3945205479452054</v>
      </c>
      <c r="R1495" s="142">
        <f t="shared" si="302"/>
        <v>43975</v>
      </c>
      <c r="S1495" s="149">
        <f>MAX(0,$S$14*O1494*Parameter!$C$6*Parameter!$C$5*Parameter!$C$7*Parameter!$C$8*Parameter!$C$9*Parameter!$C$19*P1494)</f>
        <v>5.0417950601058319</v>
      </c>
      <c r="T1495" s="150" t="s">
        <v>169</v>
      </c>
      <c r="V1495" s="153"/>
      <c r="W1495" s="107"/>
      <c r="X1495" s="167"/>
    </row>
    <row r="1496" spans="2:24">
      <c r="B1496" s="164" t="s">
        <v>167</v>
      </c>
      <c r="C1496" s="178">
        <v>43878</v>
      </c>
      <c r="D1496" s="157">
        <f t="shared" si="293"/>
        <v>411</v>
      </c>
      <c r="E1496" s="152">
        <v>364</v>
      </c>
      <c r="F1496" s="108">
        <f t="shared" si="294"/>
        <v>1.1260273972602739</v>
      </c>
      <c r="H1496" s="142">
        <f t="shared" si="298"/>
        <v>43877</v>
      </c>
      <c r="I1496" s="149">
        <f>MAX(0,$I$14*E1495*Parameter!$C$6*Parameter!$C$5*Parameter!$C$7*Parameter!$C$8*Parameter!$C$9*Parameter!$C$19*F1495)</f>
        <v>380.46695596290755</v>
      </c>
      <c r="J1496" s="150" t="s">
        <v>187</v>
      </c>
      <c r="L1496" s="268" t="s">
        <v>167</v>
      </c>
      <c r="M1496" s="280">
        <v>44003</v>
      </c>
      <c r="N1496" s="269">
        <f t="shared" si="300"/>
        <v>536</v>
      </c>
      <c r="O1496" s="261">
        <v>6</v>
      </c>
      <c r="P1496" s="108">
        <f t="shared" si="301"/>
        <v>1.4136986301369863</v>
      </c>
      <c r="R1496" s="142">
        <f t="shared" si="302"/>
        <v>43976</v>
      </c>
      <c r="S1496" s="149">
        <f>MAX(0,$S$14*O1495*Parameter!$C$6*Parameter!$C$5*Parameter!$C$7*Parameter!$C$8*Parameter!$C$9*Parameter!$C$19*P1495)</f>
        <v>4.2097665446093639</v>
      </c>
      <c r="T1496" s="150" t="s">
        <v>169</v>
      </c>
      <c r="V1496" s="153"/>
      <c r="W1496" s="107"/>
      <c r="X1496" s="167"/>
    </row>
    <row r="1497" spans="2:24">
      <c r="B1497" s="164" t="s">
        <v>167</v>
      </c>
      <c r="C1497" s="178">
        <v>43879</v>
      </c>
      <c r="D1497" s="157">
        <f t="shared" si="293"/>
        <v>412</v>
      </c>
      <c r="E1497" s="152">
        <v>953</v>
      </c>
      <c r="F1497" s="108">
        <f t="shared" si="294"/>
        <v>1.1287671232876713</v>
      </c>
      <c r="H1497" s="142">
        <f t="shared" si="298"/>
        <v>43878</v>
      </c>
      <c r="I1497" s="149">
        <f>MAX(0,$I$14*E1496*Parameter!$C$6*Parameter!$C$5*Parameter!$C$7*Parameter!$C$8*Parameter!$C$9*Parameter!$C$19*F1496)</f>
        <v>247.46479926905272</v>
      </c>
      <c r="J1497" s="150" t="s">
        <v>187</v>
      </c>
      <c r="L1497" s="268" t="s">
        <v>167</v>
      </c>
      <c r="M1497" s="280">
        <v>44004</v>
      </c>
      <c r="N1497" s="269">
        <f t="shared" si="300"/>
        <v>537</v>
      </c>
      <c r="O1497" s="261">
        <v>11</v>
      </c>
      <c r="P1497" s="108">
        <f t="shared" si="301"/>
        <v>1.4136986301369863</v>
      </c>
      <c r="R1497" s="142">
        <f t="shared" si="302"/>
        <v>44003</v>
      </c>
      <c r="S1497" s="149">
        <f>MAX(0,$S$14*O1496*Parameter!$C$6*Parameter!$C$5*Parameter!$C$7*Parameter!$C$8*Parameter!$C$9*Parameter!$C$19*P1496)</f>
        <v>5.1211934075090726</v>
      </c>
      <c r="T1497" s="150" t="s">
        <v>169</v>
      </c>
      <c r="V1497" s="153"/>
      <c r="W1497" s="107"/>
      <c r="X1497" s="167"/>
    </row>
    <row r="1498" spans="2:24">
      <c r="B1498" s="164" t="s">
        <v>167</v>
      </c>
      <c r="C1498" s="178">
        <v>43880</v>
      </c>
      <c r="D1498" s="157">
        <f t="shared" si="293"/>
        <v>413</v>
      </c>
      <c r="E1498" s="152">
        <v>903</v>
      </c>
      <c r="F1498" s="108">
        <f t="shared" si="294"/>
        <v>1.1315068493150684</v>
      </c>
      <c r="H1498" s="142">
        <f t="shared" si="298"/>
        <v>43879</v>
      </c>
      <c r="I1498" s="149">
        <f>MAX(0,$I$14*E1497*Parameter!$C$6*Parameter!$C$5*Parameter!$C$7*Parameter!$C$8*Parameter!$C$9*Parameter!$C$19*F1497)</f>
        <v>649.47186522956474</v>
      </c>
      <c r="J1498" s="150" t="s">
        <v>187</v>
      </c>
      <c r="L1498" s="285" t="s">
        <v>176</v>
      </c>
      <c r="M1498" s="285"/>
      <c r="N1498" s="285"/>
      <c r="O1498" s="286">
        <f>SUM(O1487:O1497)</f>
        <v>67</v>
      </c>
      <c r="P1498" s="287"/>
      <c r="R1498" s="142">
        <f t="shared" si="302"/>
        <v>44004</v>
      </c>
      <c r="S1498" s="149">
        <f>MAX(0,$S$14*O1497*Parameter!$C$6*Parameter!$C$5*Parameter!$C$7*Parameter!$C$8*Parameter!$C$9*Parameter!$C$19*P1497)</f>
        <v>9.3888545804332999</v>
      </c>
      <c r="T1498" s="150" t="s">
        <v>169</v>
      </c>
      <c r="V1498" s="153"/>
      <c r="W1498" s="107"/>
      <c r="X1498" s="167"/>
    </row>
    <row r="1499" spans="2:24">
      <c r="B1499" s="164" t="s">
        <v>167</v>
      </c>
      <c r="C1499" s="178">
        <v>43881</v>
      </c>
      <c r="D1499" s="157">
        <f t="shared" si="293"/>
        <v>414</v>
      </c>
      <c r="E1499" s="152">
        <v>1578</v>
      </c>
      <c r="F1499" s="108">
        <f t="shared" si="294"/>
        <v>1.1342465753424658</v>
      </c>
      <c r="H1499" s="142">
        <f t="shared" si="298"/>
        <v>43880</v>
      </c>
      <c r="I1499" s="149">
        <f>MAX(0,$I$14*E1498*Parameter!$C$6*Parameter!$C$5*Parameter!$C$7*Parameter!$C$8*Parameter!$C$9*Parameter!$C$19*F1498)</f>
        <v>616.8904225461971</v>
      </c>
      <c r="J1499" s="150" t="s">
        <v>187</v>
      </c>
      <c r="L1499" s="285"/>
      <c r="M1499" s="285"/>
      <c r="N1499" s="285"/>
      <c r="O1499" s="286"/>
      <c r="P1499" s="287"/>
      <c r="R1499" s="144" t="s">
        <v>177</v>
      </c>
      <c r="S1499" s="238">
        <f>SUM(S1488:S1498)</f>
        <v>53.365614248403659</v>
      </c>
      <c r="T1499" s="150" t="s">
        <v>169</v>
      </c>
      <c r="V1499" s="153"/>
      <c r="W1499" s="107"/>
      <c r="X1499" s="167"/>
    </row>
    <row r="1500" spans="2:24">
      <c r="B1500" s="164" t="s">
        <v>167</v>
      </c>
      <c r="C1500" s="178">
        <v>43882</v>
      </c>
      <c r="D1500" s="157">
        <f t="shared" si="293"/>
        <v>415</v>
      </c>
      <c r="E1500" s="152">
        <v>1484</v>
      </c>
      <c r="F1500" s="108">
        <f t="shared" si="294"/>
        <v>1.1369863013698631</v>
      </c>
      <c r="H1500" s="142">
        <f t="shared" si="298"/>
        <v>43881</v>
      </c>
      <c r="I1500" s="149">
        <f>MAX(0,$I$14*E1499*Parameter!$C$6*Parameter!$C$5*Parameter!$C$7*Parameter!$C$8*Parameter!$C$9*Parameter!$C$19*F1499)</f>
        <v>1080.6313577449666</v>
      </c>
      <c r="J1500" s="150" t="s">
        <v>187</v>
      </c>
      <c r="V1500" s="153"/>
      <c r="W1500" s="107"/>
      <c r="X1500" s="167"/>
    </row>
    <row r="1501" spans="2:24">
      <c r="B1501" s="164" t="s">
        <v>167</v>
      </c>
      <c r="C1501" s="178">
        <v>43883</v>
      </c>
      <c r="D1501" s="157">
        <f t="shared" si="293"/>
        <v>416</v>
      </c>
      <c r="E1501" s="152">
        <v>1420</v>
      </c>
      <c r="F1501" s="108">
        <f t="shared" si="294"/>
        <v>1.1397260273972603</v>
      </c>
      <c r="H1501" s="142">
        <f t="shared" si="298"/>
        <v>43882</v>
      </c>
      <c r="I1501" s="149">
        <f>MAX(0,$I$14*E1500*Parameter!$C$6*Parameter!$C$5*Parameter!$C$7*Parameter!$C$8*Parameter!$C$9*Parameter!$C$19*F1500)</f>
        <v>1018.7138798283388</v>
      </c>
      <c r="J1501" s="150" t="s">
        <v>187</v>
      </c>
      <c r="V1501" s="153"/>
      <c r="W1501" s="107"/>
      <c r="X1501" s="167"/>
    </row>
    <row r="1502" spans="2:24">
      <c r="B1502" s="164" t="s">
        <v>167</v>
      </c>
      <c r="C1502" s="178">
        <v>43884</v>
      </c>
      <c r="D1502" s="157">
        <f t="shared" si="293"/>
        <v>417</v>
      </c>
      <c r="E1502" s="152">
        <v>1320</v>
      </c>
      <c r="F1502" s="108">
        <f t="shared" si="294"/>
        <v>1.1424657534246576</v>
      </c>
      <c r="H1502" s="142">
        <f t="shared" si="298"/>
        <v>43883</v>
      </c>
      <c r="I1502" s="149">
        <f>MAX(0,$I$14*E1501*Parameter!$C$6*Parameter!$C$5*Parameter!$C$7*Parameter!$C$8*Parameter!$C$9*Parameter!$C$19*F1501)</f>
        <v>977.12899537589135</v>
      </c>
      <c r="J1502" s="150" t="s">
        <v>187</v>
      </c>
      <c r="V1502" s="153"/>
      <c r="W1502" s="107"/>
      <c r="X1502" s="167"/>
    </row>
    <row r="1503" spans="2:24">
      <c r="B1503" s="164" t="s">
        <v>167</v>
      </c>
      <c r="C1503" s="178">
        <v>43885</v>
      </c>
      <c r="D1503" s="157">
        <f t="shared" si="293"/>
        <v>418</v>
      </c>
      <c r="E1503" s="152">
        <v>1090</v>
      </c>
      <c r="F1503" s="108">
        <f t="shared" si="294"/>
        <v>1.1452054794520548</v>
      </c>
      <c r="H1503" s="142">
        <f t="shared" si="298"/>
        <v>43884</v>
      </c>
      <c r="I1503" s="149">
        <f>MAX(0,$I$14*E1502*Parameter!$C$6*Parameter!$C$5*Parameter!$C$7*Parameter!$C$8*Parameter!$C$9*Parameter!$C$19*F1502)</f>
        <v>910.50054884667134</v>
      </c>
      <c r="J1503" s="150" t="s">
        <v>187</v>
      </c>
      <c r="V1503" s="153"/>
      <c r="W1503" s="107"/>
      <c r="X1503" s="167"/>
    </row>
    <row r="1504" spans="2:24">
      <c r="B1504" s="164" t="s">
        <v>167</v>
      </c>
      <c r="C1504" s="178">
        <v>43886</v>
      </c>
      <c r="D1504" s="157">
        <f t="shared" si="293"/>
        <v>419</v>
      </c>
      <c r="E1504" s="152">
        <v>1572</v>
      </c>
      <c r="F1504" s="108">
        <f t="shared" si="294"/>
        <v>1.1479452054794521</v>
      </c>
      <c r="H1504" s="142">
        <f t="shared" si="298"/>
        <v>43885</v>
      </c>
      <c r="I1504" s="149">
        <f>MAX(0,$I$14*E1503*Parameter!$C$6*Parameter!$C$5*Parameter!$C$7*Parameter!$C$8*Parameter!$C$9*Parameter!$C$19*F1503)</f>
        <v>753.65573008051797</v>
      </c>
      <c r="J1504" s="150" t="s">
        <v>187</v>
      </c>
      <c r="V1504" s="153"/>
      <c r="W1504" s="107"/>
      <c r="X1504" s="167"/>
    </row>
    <row r="1505" spans="2:24">
      <c r="B1505" s="164" t="s">
        <v>167</v>
      </c>
      <c r="C1505" s="178">
        <v>43887</v>
      </c>
      <c r="D1505" s="157">
        <f t="shared" si="293"/>
        <v>420</v>
      </c>
      <c r="E1505" s="152">
        <v>1498</v>
      </c>
      <c r="F1505" s="108">
        <f t="shared" si="294"/>
        <v>1.1506849315068493</v>
      </c>
      <c r="H1505" s="142">
        <f t="shared" si="298"/>
        <v>43886</v>
      </c>
      <c r="I1505" s="149">
        <f>MAX(0,$I$14*E1504*Parameter!$C$6*Parameter!$C$5*Parameter!$C$7*Parameter!$C$8*Parameter!$C$9*Parameter!$C$19*F1504)</f>
        <v>1089.5239726541299</v>
      </c>
      <c r="J1505" s="150" t="s">
        <v>187</v>
      </c>
      <c r="V1505" s="153"/>
      <c r="W1505" s="107"/>
      <c r="X1505" s="167"/>
    </row>
    <row r="1506" spans="2:24">
      <c r="B1506" s="164" t="s">
        <v>167</v>
      </c>
      <c r="C1506" s="178">
        <v>43888</v>
      </c>
      <c r="D1506" s="157">
        <f t="shared" si="293"/>
        <v>421</v>
      </c>
      <c r="E1506" s="152">
        <v>883</v>
      </c>
      <c r="F1506" s="108">
        <f t="shared" si="294"/>
        <v>1.1534246575342466</v>
      </c>
      <c r="H1506" s="142">
        <f t="shared" si="298"/>
        <v>43887</v>
      </c>
      <c r="I1506" s="149">
        <f>MAX(0,$I$14*E1505*Parameter!$C$6*Parameter!$C$5*Parameter!$C$7*Parameter!$C$8*Parameter!$C$9*Parameter!$C$19*F1505)</f>
        <v>1040.7138385879873</v>
      </c>
      <c r="J1506" s="150" t="s">
        <v>187</v>
      </c>
      <c r="V1506" s="153"/>
      <c r="W1506" s="107"/>
      <c r="X1506" s="167"/>
    </row>
    <row r="1507" spans="2:24">
      <c r="B1507" s="164" t="s">
        <v>167</v>
      </c>
      <c r="C1507" s="178">
        <v>43889</v>
      </c>
      <c r="D1507" s="157">
        <f t="shared" si="293"/>
        <v>422</v>
      </c>
      <c r="E1507" s="152">
        <v>296</v>
      </c>
      <c r="F1507" s="108">
        <f t="shared" si="294"/>
        <v>1.1561643835616437</v>
      </c>
      <c r="H1507" s="142">
        <f t="shared" ref="H1507:H1509" si="303">C1506</f>
        <v>43888</v>
      </c>
      <c r="I1507" s="149">
        <f>MAX(0,$I$14*E1506*Parameter!$C$6*Parameter!$C$5*Parameter!$C$7*Parameter!$C$8*Parameter!$C$9*Parameter!$C$19*F1506)</f>
        <v>614.91208039006631</v>
      </c>
      <c r="J1507" s="150" t="s">
        <v>187</v>
      </c>
      <c r="V1507" s="153"/>
      <c r="W1507" s="107"/>
      <c r="X1507" s="167"/>
    </row>
    <row r="1508" spans="2:24">
      <c r="B1508" s="164" t="s">
        <v>167</v>
      </c>
      <c r="C1508" s="178">
        <v>43890</v>
      </c>
      <c r="D1508" s="157">
        <f t="shared" si="293"/>
        <v>423</v>
      </c>
      <c r="E1508" s="152">
        <v>823</v>
      </c>
      <c r="F1508" s="108">
        <f t="shared" si="294"/>
        <v>1.1589041095890411</v>
      </c>
      <c r="H1508" s="142">
        <f t="shared" si="303"/>
        <v>43889</v>
      </c>
      <c r="I1508" s="149">
        <f>MAX(0,$I$14*E1507*Parameter!$C$6*Parameter!$C$5*Parameter!$C$7*Parameter!$C$8*Parameter!$C$9*Parameter!$C$19*F1507)</f>
        <v>206.62096605903531</v>
      </c>
      <c r="J1508" s="150" t="s">
        <v>187</v>
      </c>
      <c r="V1508" s="153"/>
      <c r="W1508" s="107"/>
      <c r="X1508" s="167"/>
    </row>
    <row r="1509" spans="2:24">
      <c r="B1509" s="301" t="s">
        <v>176</v>
      </c>
      <c r="C1509" s="294"/>
      <c r="D1509" s="295"/>
      <c r="E1509" s="299">
        <f>SUM(E1487:E1508)</f>
        <v>17933</v>
      </c>
      <c r="F1509" s="291"/>
      <c r="H1509" s="142">
        <f t="shared" si="303"/>
        <v>43890</v>
      </c>
      <c r="I1509" s="149">
        <f>MAX(0,$I$14*E1508*Parameter!$C$6*Parameter!$C$5*Parameter!$C$7*Parameter!$C$8*Parameter!$C$9*Parameter!$C$19*F1508)</f>
        <v>575.85140173214666</v>
      </c>
      <c r="J1509" s="150" t="s">
        <v>187</v>
      </c>
      <c r="X1509" s="160"/>
    </row>
    <row r="1510" spans="2:24" ht="15.75" thickBot="1">
      <c r="B1510" s="302"/>
      <c r="C1510" s="303"/>
      <c r="D1510" s="304"/>
      <c r="E1510" s="305"/>
      <c r="F1510" s="306"/>
      <c r="G1510" s="168"/>
      <c r="H1510" s="169" t="s">
        <v>177</v>
      </c>
      <c r="I1510" s="170">
        <f>SUM(I1488:I1509)</f>
        <v>12303.84911608668</v>
      </c>
      <c r="J1510" s="171" t="s">
        <v>169</v>
      </c>
      <c r="K1510" s="172"/>
      <c r="L1510" s="172"/>
      <c r="M1510" s="172"/>
      <c r="N1510" s="172"/>
      <c r="O1510" s="172"/>
      <c r="P1510" s="172"/>
      <c r="Q1510" s="172"/>
      <c r="R1510" s="172"/>
      <c r="S1510" s="172"/>
      <c r="T1510" s="172"/>
      <c r="U1510" s="172"/>
      <c r="V1510" s="172"/>
      <c r="W1510" s="172"/>
      <c r="X1510" s="173"/>
    </row>
    <row r="1511" spans="2:24" ht="15.75" thickBot="1"/>
    <row r="1512" spans="2:24" ht="24" thickBot="1">
      <c r="B1512" s="174" t="s">
        <v>101</v>
      </c>
      <c r="C1512" s="158" t="s">
        <v>146</v>
      </c>
      <c r="D1512" s="175">
        <f>I1514+S1514</f>
        <v>12335</v>
      </c>
      <c r="E1512" s="176" t="s">
        <v>147</v>
      </c>
      <c r="F1512" s="158" t="str">
        <f>X1521</f>
        <v>Less than expected</v>
      </c>
      <c r="G1512" s="177"/>
      <c r="H1512" s="177"/>
      <c r="I1512" s="175">
        <f>E1545+O1564</f>
        <v>18000</v>
      </c>
      <c r="J1512" s="177" t="s">
        <v>148</v>
      </c>
      <c r="K1512" s="177"/>
      <c r="L1512" s="177"/>
      <c r="M1512" s="186">
        <v>0</v>
      </c>
      <c r="N1512" s="177" t="s">
        <v>149</v>
      </c>
      <c r="O1512" s="177"/>
      <c r="P1512" s="177"/>
      <c r="Q1512" s="177"/>
      <c r="R1512" s="177"/>
      <c r="S1512" s="175">
        <f>I1512-M1512</f>
        <v>18000</v>
      </c>
      <c r="T1512" s="177" t="s">
        <v>150</v>
      </c>
      <c r="U1512" s="177"/>
      <c r="V1512" s="177"/>
      <c r="W1512" s="242">
        <f>S1512*'MR Reference'!$C$79</f>
        <v>16560</v>
      </c>
      <c r="X1512" s="241" t="s">
        <v>151</v>
      </c>
    </row>
    <row r="1513" spans="2:24" ht="19.5" thickBot="1">
      <c r="B1513" s="159"/>
      <c r="C1513" s="14"/>
      <c r="D1513" s="14"/>
      <c r="E1513" s="15"/>
      <c r="F1513" s="16"/>
      <c r="G1513" s="14"/>
      <c r="X1513" s="160"/>
    </row>
    <row r="1514" spans="2:24" ht="24" thickBot="1">
      <c r="B1514" s="67" t="s">
        <v>364</v>
      </c>
      <c r="C1514" s="237" t="s">
        <v>153</v>
      </c>
      <c r="D1514" s="69"/>
      <c r="E1514" s="70"/>
      <c r="F1514" s="68"/>
      <c r="G1514" s="71"/>
      <c r="H1514" s="68" t="s">
        <v>146</v>
      </c>
      <c r="I1514" s="141">
        <f>ROUNDDOWN(I1546,0)</f>
        <v>12226</v>
      </c>
      <c r="J1514" s="72" t="s">
        <v>147</v>
      </c>
      <c r="L1514" s="67" t="s">
        <v>361</v>
      </c>
      <c r="M1514" s="237" t="s">
        <v>155</v>
      </c>
      <c r="N1514" s="69"/>
      <c r="O1514" s="70"/>
      <c r="P1514" s="239"/>
      <c r="Q1514" s="71"/>
      <c r="R1514" s="68" t="s">
        <v>146</v>
      </c>
      <c r="S1514" s="141">
        <f>ROUNDDOWN(S1565,0)</f>
        <v>109</v>
      </c>
      <c r="T1514" s="72" t="s">
        <v>147</v>
      </c>
      <c r="V1514" s="288" t="s">
        <v>156</v>
      </c>
      <c r="W1514" s="289"/>
      <c r="X1514" s="290"/>
    </row>
    <row r="1515" spans="2:24" ht="18.75">
      <c r="B1515" s="159"/>
      <c r="C1515" s="14"/>
      <c r="D1515" s="14"/>
      <c r="E1515" s="15"/>
      <c r="F1515" s="16"/>
      <c r="G1515" s="14"/>
      <c r="L1515" s="11"/>
      <c r="M1515" s="14"/>
      <c r="N1515" s="14"/>
      <c r="O1515" s="15"/>
      <c r="P1515" s="16"/>
      <c r="Q1515" s="14"/>
      <c r="X1515" s="160"/>
    </row>
    <row r="1516" spans="2:24" ht="18.75">
      <c r="B1516" s="161" t="s">
        <v>157</v>
      </c>
      <c r="C1516" s="14"/>
      <c r="D1516" s="14"/>
      <c r="E1516" s="15"/>
      <c r="F1516" s="16"/>
      <c r="G1516" s="14"/>
      <c r="H1516" s="17" t="s">
        <v>158</v>
      </c>
      <c r="L1516" s="17" t="s">
        <v>283</v>
      </c>
      <c r="M1516" s="14"/>
      <c r="N1516" s="14"/>
      <c r="O1516" s="15"/>
      <c r="P1516" s="16"/>
      <c r="Q1516" s="14"/>
      <c r="R1516" s="17" t="s">
        <v>158</v>
      </c>
      <c r="V1516" s="17" t="s">
        <v>156</v>
      </c>
      <c r="X1516" s="160"/>
    </row>
    <row r="1517" spans="2:24" ht="23.25">
      <c r="B1517" s="143" t="s">
        <v>365</v>
      </c>
      <c r="C1517" s="146"/>
      <c r="D1517" s="144" t="s">
        <v>160</v>
      </c>
      <c r="E1517" s="147" t="s">
        <v>267</v>
      </c>
      <c r="F1517" s="144" t="s">
        <v>162</v>
      </c>
      <c r="G1517" s="18"/>
      <c r="H1517" s="145" t="s">
        <v>364</v>
      </c>
      <c r="I1517" s="144" t="s">
        <v>163</v>
      </c>
      <c r="J1517" s="148" t="s">
        <v>164</v>
      </c>
      <c r="L1517" s="143" t="s">
        <v>363</v>
      </c>
      <c r="M1517" s="146"/>
      <c r="N1517" s="144" t="s">
        <v>160</v>
      </c>
      <c r="O1517" s="147" t="s">
        <v>161</v>
      </c>
      <c r="P1517" s="144" t="s">
        <v>162</v>
      </c>
      <c r="Q1517" s="18"/>
      <c r="R1517" s="145" t="s">
        <v>361</v>
      </c>
      <c r="S1517" s="144" t="s">
        <v>163</v>
      </c>
      <c r="T1517" s="148" t="s">
        <v>164</v>
      </c>
      <c r="V1517" s="143" t="s">
        <v>101</v>
      </c>
      <c r="W1517" s="148" t="s">
        <v>166</v>
      </c>
      <c r="X1517" s="163" t="s">
        <v>164</v>
      </c>
    </row>
    <row r="1518" spans="2:24">
      <c r="B1518" s="151" t="s">
        <v>167</v>
      </c>
      <c r="C1518" s="178">
        <v>43863</v>
      </c>
      <c r="D1518" s="157">
        <f t="shared" ref="D1518:D1544" si="304">(C1518+(365*2))-$C$3</f>
        <v>396</v>
      </c>
      <c r="E1518" s="152">
        <v>406</v>
      </c>
      <c r="F1518" s="108">
        <f t="shared" ref="F1518:F1544" si="305">MIN($C$5/365, (D1518/365))</f>
        <v>1.0849315068493151</v>
      </c>
      <c r="H1518" s="144" t="s">
        <v>168</v>
      </c>
      <c r="I1518" s="147">
        <f>Parameter!$C$18*(Parameter!$C$17/Parameter!$C$4-1)</f>
        <v>1.9310126823253633</v>
      </c>
      <c r="J1518" s="144" t="s">
        <v>169</v>
      </c>
      <c r="L1518" s="268" t="s">
        <v>290</v>
      </c>
      <c r="M1518" s="178">
        <v>43893</v>
      </c>
      <c r="N1518" s="269">
        <f>(M1518+(365*2))-$C$3</f>
        <v>426</v>
      </c>
      <c r="O1518" s="270">
        <v>1</v>
      </c>
      <c r="P1518" s="108">
        <f>MIN($C$5/365, (N1518/365))</f>
        <v>1.167123287671233</v>
      </c>
      <c r="Q1518" s="11"/>
      <c r="R1518" s="144" t="s">
        <v>168</v>
      </c>
      <c r="S1518" s="147">
        <f>Parameter!$C$18*(Parameter!$C$17/Parameter!$C$4-1)</f>
        <v>1.9310126823253633</v>
      </c>
      <c r="T1518" s="144" t="s">
        <v>169</v>
      </c>
      <c r="V1518" s="151" t="s">
        <v>170</v>
      </c>
      <c r="W1518" s="152">
        <v>44394</v>
      </c>
      <c r="X1518" s="165" t="s">
        <v>171</v>
      </c>
    </row>
    <row r="1519" spans="2:24">
      <c r="B1519" s="151" t="s">
        <v>167</v>
      </c>
      <c r="C1519" s="178">
        <v>43865</v>
      </c>
      <c r="D1519" s="157">
        <f t="shared" si="304"/>
        <v>398</v>
      </c>
      <c r="E1519" s="152">
        <v>451</v>
      </c>
      <c r="F1519" s="108">
        <f t="shared" si="305"/>
        <v>1.0904109589041096</v>
      </c>
      <c r="H1519" s="142">
        <f t="shared" ref="H1519:H1525" si="306">C1518</f>
        <v>43863</v>
      </c>
      <c r="I1519" s="149">
        <f>MAX(0,$I$14*E1518*Parameter!$C$6*Parameter!$C$5*Parameter!$C$7*Parameter!$C$8*Parameter!$C$9*Parameter!$C$19*F1518)</f>
        <v>265.94476462715721</v>
      </c>
      <c r="J1519" s="150" t="s">
        <v>187</v>
      </c>
      <c r="L1519" s="268" t="s">
        <v>167</v>
      </c>
      <c r="M1519" s="178">
        <v>43901</v>
      </c>
      <c r="N1519" s="269">
        <f t="shared" ref="N1519:N1528" si="307">(M1519+(365*2))-$C$3</f>
        <v>434</v>
      </c>
      <c r="O1519" s="270">
        <v>2</v>
      </c>
      <c r="P1519" s="108">
        <f t="shared" ref="P1519:P1528" si="308">MIN($C$5/365, (N1519/365))</f>
        <v>1.189041095890411</v>
      </c>
      <c r="Q1519" s="11"/>
      <c r="R1519" s="142">
        <f>M1518</f>
        <v>43893</v>
      </c>
      <c r="S1519" s="149">
        <f>MAX(0,$S$14*O1518*Parameter!$C$6*Parameter!$C$5*Parameter!$C$7*Parameter!$C$8*Parameter!$C$9*Parameter!$C$19*P1518)</f>
        <v>0.70466033320376775</v>
      </c>
      <c r="T1519" s="150" t="s">
        <v>169</v>
      </c>
      <c r="V1519" s="151" t="s">
        <v>172</v>
      </c>
      <c r="W1519" s="152">
        <f>(W1518/365)*$C$5</f>
        <v>62759.736986301366</v>
      </c>
      <c r="X1519" s="165" t="s">
        <v>173</v>
      </c>
    </row>
    <row r="1520" spans="2:24">
      <c r="B1520" s="151" t="s">
        <v>167</v>
      </c>
      <c r="C1520" s="178">
        <v>43866</v>
      </c>
      <c r="D1520" s="157">
        <f t="shared" si="304"/>
        <v>399</v>
      </c>
      <c r="E1520" s="152">
        <v>72</v>
      </c>
      <c r="F1520" s="108">
        <f t="shared" si="305"/>
        <v>1.0931506849315069</v>
      </c>
      <c r="H1520" s="142">
        <f t="shared" si="306"/>
        <v>43865</v>
      </c>
      <c r="I1520" s="149">
        <f>MAX(0,$I$14*E1519*Parameter!$C$6*Parameter!$C$5*Parameter!$C$7*Parameter!$C$8*Parameter!$C$9*Parameter!$C$19*F1519)</f>
        <v>296.91342837889647</v>
      </c>
      <c r="J1520" s="150" t="s">
        <v>187</v>
      </c>
      <c r="L1520" s="268" t="s">
        <v>167</v>
      </c>
      <c r="M1520" s="178">
        <v>43902</v>
      </c>
      <c r="N1520" s="269">
        <f t="shared" si="307"/>
        <v>435</v>
      </c>
      <c r="O1520" s="270">
        <v>1</v>
      </c>
      <c r="P1520" s="108">
        <f t="shared" si="308"/>
        <v>1.1917808219178083</v>
      </c>
      <c r="Q1520" s="11"/>
      <c r="R1520" s="142">
        <f t="shared" ref="R1520:R1528" si="309">M1519</f>
        <v>43901</v>
      </c>
      <c r="S1520" s="149">
        <f>MAX(0,$S$14*O1519*Parameter!$C$6*Parameter!$C$5*Parameter!$C$7*Parameter!$C$8*Parameter!$C$9*Parameter!$C$19*P1519)</f>
        <v>1.4357867822086159</v>
      </c>
      <c r="T1520" s="150" t="s">
        <v>169</v>
      </c>
      <c r="V1520" s="151" t="s">
        <v>174</v>
      </c>
      <c r="W1520" s="154">
        <f>D1512</f>
        <v>12335</v>
      </c>
      <c r="X1520" s="165" t="s">
        <v>173</v>
      </c>
    </row>
    <row r="1521" spans="2:24">
      <c r="B1521" s="151" t="s">
        <v>167</v>
      </c>
      <c r="C1521" s="178">
        <v>43867</v>
      </c>
      <c r="D1521" s="157">
        <f t="shared" si="304"/>
        <v>400</v>
      </c>
      <c r="E1521" s="152">
        <v>639</v>
      </c>
      <c r="F1521" s="108">
        <f t="shared" si="305"/>
        <v>1.095890410958904</v>
      </c>
      <c r="H1521" s="142">
        <f t="shared" si="306"/>
        <v>43866</v>
      </c>
      <c r="I1521" s="149">
        <f>MAX(0,$I$14*E1520*Parameter!$C$6*Parameter!$C$5*Parameter!$C$7*Parameter!$C$8*Parameter!$C$9*Parameter!$C$19*F1520)</f>
        <v>47.519910920839997</v>
      </c>
      <c r="J1521" s="150" t="s">
        <v>187</v>
      </c>
      <c r="L1521" s="268" t="s">
        <v>167</v>
      </c>
      <c r="M1521" s="278">
        <v>43903</v>
      </c>
      <c r="N1521" s="269">
        <f t="shared" si="307"/>
        <v>436</v>
      </c>
      <c r="O1521" s="261">
        <v>3</v>
      </c>
      <c r="P1521" s="108">
        <f t="shared" si="308"/>
        <v>1.1945205479452055</v>
      </c>
      <c r="R1521" s="142">
        <f t="shared" si="309"/>
        <v>43902</v>
      </c>
      <c r="S1521" s="149">
        <f>MAX(0,$S$14*O1520*Parameter!$C$6*Parameter!$C$5*Parameter!$C$7*Parameter!$C$8*Parameter!$C$9*Parameter!$C$19*P1520)</f>
        <v>0.71954752334187555</v>
      </c>
      <c r="T1521" s="150" t="s">
        <v>169</v>
      </c>
      <c r="V1521" s="155" t="s">
        <v>175</v>
      </c>
      <c r="W1521" s="156">
        <f>(W1519-W1520)/W1519</f>
        <v>0.80345679264569936</v>
      </c>
      <c r="X1521" s="166" t="str">
        <f>IF(W1521&lt;100%,"Less than expected","More than expected")</f>
        <v>Less than expected</v>
      </c>
    </row>
    <row r="1522" spans="2:24">
      <c r="B1522" s="151" t="s">
        <v>167</v>
      </c>
      <c r="C1522" s="178">
        <v>43868</v>
      </c>
      <c r="D1522" s="157">
        <f t="shared" si="304"/>
        <v>401</v>
      </c>
      <c r="E1522" s="152">
        <v>419</v>
      </c>
      <c r="F1522" s="108">
        <f t="shared" si="305"/>
        <v>1.0986301369863014</v>
      </c>
      <c r="H1522" s="142">
        <f t="shared" si="306"/>
        <v>43867</v>
      </c>
      <c r="I1522" s="149">
        <f>MAX(0,$I$14*E1521*Parameter!$C$6*Parameter!$C$5*Parameter!$C$7*Parameter!$C$8*Parameter!$C$9*Parameter!$C$19*F1521)</f>
        <v>422.79619992226054</v>
      </c>
      <c r="J1522" s="150" t="s">
        <v>187</v>
      </c>
      <c r="L1522" s="268" t="s">
        <v>167</v>
      </c>
      <c r="M1522" s="278">
        <v>43904</v>
      </c>
      <c r="N1522" s="269">
        <f t="shared" si="307"/>
        <v>437</v>
      </c>
      <c r="O1522" s="261">
        <v>3</v>
      </c>
      <c r="P1522" s="108">
        <f t="shared" si="308"/>
        <v>1.1972602739726028</v>
      </c>
      <c r="R1522" s="142">
        <f t="shared" si="309"/>
        <v>43903</v>
      </c>
      <c r="S1522" s="149">
        <f>MAX(0,$S$14*O1521*Parameter!$C$6*Parameter!$C$5*Parameter!$C$7*Parameter!$C$8*Parameter!$C$9*Parameter!$C$19*P1521)</f>
        <v>2.1636049667383292</v>
      </c>
      <c r="T1522" s="150" t="s">
        <v>169</v>
      </c>
      <c r="V1522" s="153"/>
      <c r="W1522" s="107"/>
      <c r="X1522" s="167"/>
    </row>
    <row r="1523" spans="2:24">
      <c r="B1523" s="151" t="s">
        <v>167</v>
      </c>
      <c r="C1523" s="178">
        <v>43869</v>
      </c>
      <c r="D1523" s="157">
        <f t="shared" si="304"/>
        <v>402</v>
      </c>
      <c r="E1523" s="152">
        <v>162</v>
      </c>
      <c r="F1523" s="108">
        <f t="shared" si="305"/>
        <v>1.1013698630136985</v>
      </c>
      <c r="H1523" s="142">
        <f t="shared" si="306"/>
        <v>43868</v>
      </c>
      <c r="I1523" s="149">
        <f>MAX(0,$I$14*E1522*Parameter!$C$6*Parameter!$C$5*Parameter!$C$7*Parameter!$C$8*Parameter!$C$9*Parameter!$C$19*F1522)</f>
        <v>277.9256444238589</v>
      </c>
      <c r="J1523" s="150" t="s">
        <v>187</v>
      </c>
      <c r="L1523" s="268" t="s">
        <v>167</v>
      </c>
      <c r="M1523" s="278">
        <v>43905</v>
      </c>
      <c r="N1523" s="269">
        <f t="shared" si="307"/>
        <v>438</v>
      </c>
      <c r="O1523" s="261">
        <v>3</v>
      </c>
      <c r="P1523" s="108">
        <f t="shared" si="308"/>
        <v>1.2</v>
      </c>
      <c r="R1523" s="142">
        <f t="shared" si="309"/>
        <v>43904</v>
      </c>
      <c r="S1523" s="149">
        <f>MAX(0,$S$14*O1522*Parameter!$C$6*Parameter!$C$5*Parameter!$C$7*Parameter!$C$8*Parameter!$C$9*Parameter!$C$19*P1522)</f>
        <v>2.1685673634510318</v>
      </c>
      <c r="T1523" s="150" t="s">
        <v>169</v>
      </c>
      <c r="V1523" s="153"/>
      <c r="W1523" s="107"/>
      <c r="X1523" s="167"/>
    </row>
    <row r="1524" spans="2:24">
      <c r="B1524" s="151" t="s">
        <v>167</v>
      </c>
      <c r="C1524" s="178">
        <v>43871</v>
      </c>
      <c r="D1524" s="157">
        <f t="shared" si="304"/>
        <v>404</v>
      </c>
      <c r="E1524" s="152">
        <v>238</v>
      </c>
      <c r="F1524" s="108">
        <f t="shared" si="305"/>
        <v>1.106849315068493</v>
      </c>
      <c r="H1524" s="142">
        <f t="shared" ref="H1524" si="310">C1523</f>
        <v>43869</v>
      </c>
      <c r="I1524" s="149">
        <f>MAX(0,$I$14*E1523*Parameter!$C$6*Parameter!$C$5*Parameter!$C$7*Parameter!$C$8*Parameter!$C$9*Parameter!$C$19*F1523)</f>
        <v>107.72370783934782</v>
      </c>
      <c r="J1524" s="150" t="s">
        <v>187</v>
      </c>
      <c r="L1524" s="268" t="s">
        <v>167</v>
      </c>
      <c r="M1524" s="278">
        <v>43906</v>
      </c>
      <c r="N1524" s="269">
        <f t="shared" si="307"/>
        <v>439</v>
      </c>
      <c r="O1524" s="261">
        <v>3</v>
      </c>
      <c r="P1524" s="108">
        <f t="shared" si="308"/>
        <v>1.2027397260273973</v>
      </c>
      <c r="R1524" s="142">
        <f t="shared" si="309"/>
        <v>43905</v>
      </c>
      <c r="S1524" s="149">
        <f>MAX(0,$S$14*O1523*Parameter!$C$6*Parameter!$C$5*Parameter!$C$7*Parameter!$C$8*Parameter!$C$9*Parameter!$C$19*P1523)</f>
        <v>2.1735297601637344</v>
      </c>
      <c r="T1524" s="150" t="s">
        <v>169</v>
      </c>
      <c r="V1524" s="153"/>
      <c r="W1524" s="107"/>
      <c r="X1524" s="167"/>
    </row>
    <row r="1525" spans="2:24">
      <c r="B1525" s="151" t="s">
        <v>167</v>
      </c>
      <c r="C1525" s="178">
        <v>43872</v>
      </c>
      <c r="D1525" s="157">
        <f t="shared" si="304"/>
        <v>405</v>
      </c>
      <c r="E1525" s="152">
        <v>475</v>
      </c>
      <c r="F1525" s="108">
        <f t="shared" si="305"/>
        <v>1.1095890410958904</v>
      </c>
      <c r="H1525" s="142">
        <f t="shared" si="306"/>
        <v>43871</v>
      </c>
      <c r="I1525" s="149">
        <f>MAX(0,$I$14*E1524*Parameter!$C$6*Parameter!$C$5*Parameter!$C$7*Parameter!$C$8*Parameter!$C$9*Parameter!$C$19*F1524)</f>
        <v>159.04812290659311</v>
      </c>
      <c r="J1525" s="150" t="s">
        <v>187</v>
      </c>
      <c r="L1525" s="268" t="s">
        <v>167</v>
      </c>
      <c r="M1525" s="278">
        <v>43907</v>
      </c>
      <c r="N1525" s="269">
        <f t="shared" si="307"/>
        <v>440</v>
      </c>
      <c r="O1525" s="261">
        <v>4</v>
      </c>
      <c r="P1525" s="108">
        <f t="shared" si="308"/>
        <v>1.2054794520547945</v>
      </c>
      <c r="R1525" s="142">
        <f t="shared" si="309"/>
        <v>43906</v>
      </c>
      <c r="S1525" s="149">
        <f>MAX(0,$S$14*O1524*Parameter!$C$6*Parameter!$C$5*Parameter!$C$7*Parameter!$C$8*Parameter!$C$9*Parameter!$C$19*P1524)</f>
        <v>2.178492156876437</v>
      </c>
      <c r="T1525" s="150" t="s">
        <v>169</v>
      </c>
      <c r="V1525" s="153"/>
      <c r="W1525" s="107"/>
      <c r="X1525" s="167"/>
    </row>
    <row r="1526" spans="2:24">
      <c r="B1526" s="151" t="s">
        <v>167</v>
      </c>
      <c r="C1526" s="178">
        <v>43873</v>
      </c>
      <c r="D1526" s="157">
        <f t="shared" si="304"/>
        <v>406</v>
      </c>
      <c r="E1526" s="152">
        <v>308</v>
      </c>
      <c r="F1526" s="108">
        <f t="shared" si="305"/>
        <v>1.1123287671232878</v>
      </c>
      <c r="H1526" s="142">
        <f t="shared" ref="H1526:H1545" si="311">C1525</f>
        <v>43872</v>
      </c>
      <c r="I1526" s="149">
        <f>MAX(0,$I$14*E1525*Parameter!$C$6*Parameter!$C$5*Parameter!$C$7*Parameter!$C$8*Parameter!$C$9*Parameter!$C$19*F1525)</f>
        <v>318.21368920205356</v>
      </c>
      <c r="J1526" s="150" t="s">
        <v>187</v>
      </c>
      <c r="L1526" s="268" t="s">
        <v>167</v>
      </c>
      <c r="M1526" s="278">
        <v>43908</v>
      </c>
      <c r="N1526" s="269">
        <f t="shared" si="307"/>
        <v>441</v>
      </c>
      <c r="O1526" s="261">
        <v>2</v>
      </c>
      <c r="P1526" s="108">
        <f t="shared" si="308"/>
        <v>1.2082191780821918</v>
      </c>
      <c r="R1526" s="142">
        <f t="shared" si="309"/>
        <v>43907</v>
      </c>
      <c r="S1526" s="149">
        <f>MAX(0,$S$14*O1525*Parameter!$C$6*Parameter!$C$5*Parameter!$C$7*Parameter!$C$8*Parameter!$C$9*Parameter!$C$19*P1525)</f>
        <v>2.9112727381188521</v>
      </c>
      <c r="T1526" s="150" t="s">
        <v>169</v>
      </c>
      <c r="V1526" s="153"/>
      <c r="W1526" s="107"/>
      <c r="X1526" s="167"/>
    </row>
    <row r="1527" spans="2:24">
      <c r="B1527" s="151" t="s">
        <v>167</v>
      </c>
      <c r="C1527" s="178">
        <v>43874</v>
      </c>
      <c r="D1527" s="157">
        <f t="shared" si="304"/>
        <v>407</v>
      </c>
      <c r="E1527" s="152">
        <v>566</v>
      </c>
      <c r="F1527" s="108">
        <f t="shared" si="305"/>
        <v>1.1150684931506849</v>
      </c>
      <c r="H1527" s="142">
        <f t="shared" si="311"/>
        <v>43873</v>
      </c>
      <c r="I1527" s="149">
        <f>MAX(0,$I$14*E1526*Parameter!$C$6*Parameter!$C$5*Parameter!$C$7*Parameter!$C$8*Parameter!$C$9*Parameter!$C$19*F1526)</f>
        <v>206.84592804334451</v>
      </c>
      <c r="J1527" s="150" t="s">
        <v>187</v>
      </c>
      <c r="L1527" s="268" t="s">
        <v>167</v>
      </c>
      <c r="M1527" s="278">
        <v>43909</v>
      </c>
      <c r="N1527" s="269">
        <f t="shared" si="307"/>
        <v>442</v>
      </c>
      <c r="O1527" s="261">
        <v>5</v>
      </c>
      <c r="P1527" s="108">
        <f t="shared" si="308"/>
        <v>1.210958904109589</v>
      </c>
      <c r="R1527" s="142">
        <f t="shared" si="309"/>
        <v>43908</v>
      </c>
      <c r="S1527" s="149">
        <f>MAX(0,$S$14*O1526*Parameter!$C$6*Parameter!$C$5*Parameter!$C$7*Parameter!$C$8*Parameter!$C$9*Parameter!$C$19*P1526)</f>
        <v>1.4589446335345613</v>
      </c>
      <c r="T1527" s="150" t="s">
        <v>169</v>
      </c>
      <c r="V1527" s="153"/>
      <c r="W1527" s="107"/>
      <c r="X1527" s="167"/>
    </row>
    <row r="1528" spans="2:24">
      <c r="B1528" s="151" t="s">
        <v>167</v>
      </c>
      <c r="C1528" s="178">
        <v>43875</v>
      </c>
      <c r="D1528" s="157">
        <f t="shared" si="304"/>
        <v>408</v>
      </c>
      <c r="E1528" s="152">
        <v>156</v>
      </c>
      <c r="F1528" s="108">
        <f t="shared" si="305"/>
        <v>1.1178082191780823</v>
      </c>
      <c r="H1528" s="142">
        <f t="shared" si="311"/>
        <v>43874</v>
      </c>
      <c r="I1528" s="149">
        <f>MAX(0,$I$14*E1527*Parameter!$C$6*Parameter!$C$5*Parameter!$C$7*Parameter!$C$8*Parameter!$C$9*Parameter!$C$19*F1527)</f>
        <v>381.04921051053134</v>
      </c>
      <c r="J1528" s="150" t="s">
        <v>187</v>
      </c>
      <c r="L1528" s="268" t="s">
        <v>167</v>
      </c>
      <c r="M1528" s="278">
        <v>43910</v>
      </c>
      <c r="N1528" s="269">
        <f t="shared" si="307"/>
        <v>443</v>
      </c>
      <c r="O1528" s="261">
        <v>3</v>
      </c>
      <c r="P1528" s="108">
        <f t="shared" si="308"/>
        <v>1.2136986301369863</v>
      </c>
      <c r="R1528" s="142">
        <f t="shared" si="309"/>
        <v>43909</v>
      </c>
      <c r="S1528" s="149">
        <f>MAX(0,$S$14*O1527*Parameter!$C$6*Parameter!$C$5*Parameter!$C$7*Parameter!$C$8*Parameter!$C$9*Parameter!$C$19*P1527)</f>
        <v>3.6556322450242411</v>
      </c>
      <c r="T1528" s="150" t="s">
        <v>169</v>
      </c>
      <c r="V1528" s="153"/>
      <c r="W1528" s="107"/>
      <c r="X1528" s="167"/>
    </row>
    <row r="1529" spans="2:24">
      <c r="B1529" s="151" t="s">
        <v>167</v>
      </c>
      <c r="C1529" s="178">
        <v>43876</v>
      </c>
      <c r="D1529" s="157">
        <f t="shared" si="304"/>
        <v>409</v>
      </c>
      <c r="E1529" s="152">
        <v>340</v>
      </c>
      <c r="F1529" s="108">
        <f t="shared" si="305"/>
        <v>1.1205479452054794</v>
      </c>
      <c r="H1529" s="142">
        <f t="shared" si="311"/>
        <v>43875</v>
      </c>
      <c r="I1529" s="149">
        <f>MAX(0,$I$14*E1528*Parameter!$C$6*Parameter!$C$5*Parameter!$C$7*Parameter!$C$8*Parameter!$C$9*Parameter!$C$19*F1528)</f>
        <v>105.28220865669817</v>
      </c>
      <c r="J1529" s="150" t="s">
        <v>187</v>
      </c>
      <c r="L1529" s="268" t="s">
        <v>167</v>
      </c>
      <c r="M1529" s="278">
        <v>43911</v>
      </c>
      <c r="N1529" s="269">
        <f t="shared" ref="N1529:N1563" si="312">(M1529+(365*2))-$C$3</f>
        <v>444</v>
      </c>
      <c r="O1529" s="270">
        <v>12</v>
      </c>
      <c r="P1529" s="108">
        <f t="shared" ref="P1529:P1563" si="313">MIN($C$5/365, (N1529/365))</f>
        <v>1.2164383561643837</v>
      </c>
      <c r="R1529" s="142">
        <f t="shared" ref="R1529:R1564" si="314">M1528</f>
        <v>43910</v>
      </c>
      <c r="S1529" s="149">
        <f>MAX(0,$S$14*O1528*Parameter!$C$6*Parameter!$C$5*Parameter!$C$7*Parameter!$C$8*Parameter!$C$9*Parameter!$C$19*P1528)</f>
        <v>2.1983417437272474</v>
      </c>
      <c r="T1529" s="150" t="s">
        <v>169</v>
      </c>
      <c r="V1529" s="153"/>
      <c r="W1529" s="107"/>
      <c r="X1529" s="167"/>
    </row>
    <row r="1530" spans="2:24">
      <c r="B1530" s="151" t="s">
        <v>167</v>
      </c>
      <c r="C1530" s="178">
        <v>43877</v>
      </c>
      <c r="D1530" s="157">
        <f t="shared" si="304"/>
        <v>410</v>
      </c>
      <c r="E1530" s="152">
        <v>217</v>
      </c>
      <c r="F1530" s="108">
        <f t="shared" si="305"/>
        <v>1.1232876712328768</v>
      </c>
      <c r="H1530" s="142">
        <f t="shared" si="311"/>
        <v>43876</v>
      </c>
      <c r="I1530" s="149">
        <f>MAX(0,$I$14*E1529*Parameter!$C$6*Parameter!$C$5*Parameter!$C$7*Parameter!$C$8*Parameter!$C$9*Parameter!$C$19*F1529)</f>
        <v>230.02362895614073</v>
      </c>
      <c r="J1530" s="150" t="s">
        <v>187</v>
      </c>
      <c r="L1530" s="268" t="s">
        <v>167</v>
      </c>
      <c r="M1530" s="278">
        <v>43912</v>
      </c>
      <c r="N1530" s="269">
        <f t="shared" si="312"/>
        <v>445</v>
      </c>
      <c r="O1530" s="261">
        <v>2</v>
      </c>
      <c r="P1530" s="108">
        <f t="shared" si="313"/>
        <v>1.2191780821917808</v>
      </c>
      <c r="R1530" s="142">
        <f t="shared" si="314"/>
        <v>43911</v>
      </c>
      <c r="S1530" s="149">
        <f>MAX(0,$S$14*O1529*Parameter!$C$6*Parameter!$C$5*Parameter!$C$7*Parameter!$C$8*Parameter!$C$9*Parameter!$C$19*P1529)</f>
        <v>8.8132165617598002</v>
      </c>
      <c r="T1530" s="150" t="s">
        <v>169</v>
      </c>
      <c r="V1530" s="153"/>
      <c r="W1530" s="107"/>
      <c r="X1530" s="167"/>
    </row>
    <row r="1531" spans="2:24">
      <c r="B1531" s="151" t="s">
        <v>167</v>
      </c>
      <c r="C1531" s="178">
        <v>43878</v>
      </c>
      <c r="D1531" s="157">
        <f t="shared" si="304"/>
        <v>411</v>
      </c>
      <c r="E1531" s="152">
        <v>719</v>
      </c>
      <c r="F1531" s="108">
        <f t="shared" si="305"/>
        <v>1.1260273972602739</v>
      </c>
      <c r="H1531" s="142">
        <f t="shared" si="311"/>
        <v>43877</v>
      </c>
      <c r="I1531" s="149">
        <f>MAX(0,$I$14*E1530*Parameter!$C$6*Parameter!$C$5*Parameter!$C$7*Parameter!$C$8*Parameter!$C$9*Parameter!$C$19*F1530)</f>
        <v>147.16814517638315</v>
      </c>
      <c r="J1531" s="150" t="s">
        <v>187</v>
      </c>
      <c r="L1531" s="268" t="s">
        <v>167</v>
      </c>
      <c r="M1531" s="278">
        <v>43914</v>
      </c>
      <c r="N1531" s="269">
        <f t="shared" si="312"/>
        <v>447</v>
      </c>
      <c r="O1531" s="261">
        <v>2</v>
      </c>
      <c r="P1531" s="108">
        <f t="shared" si="313"/>
        <v>1.2246575342465753</v>
      </c>
      <c r="R1531" s="142">
        <f t="shared" si="314"/>
        <v>43912</v>
      </c>
      <c r="S1531" s="149">
        <f>MAX(0,$S$14*O1530*Parameter!$C$6*Parameter!$C$5*Parameter!$C$7*Parameter!$C$8*Parameter!$C$9*Parameter!$C$19*P1530)</f>
        <v>1.4721776914351015</v>
      </c>
      <c r="T1531" s="150" t="s">
        <v>169</v>
      </c>
      <c r="V1531" s="153"/>
      <c r="W1531" s="107"/>
      <c r="X1531" s="167"/>
    </row>
    <row r="1532" spans="2:24">
      <c r="B1532" s="151" t="s">
        <v>167</v>
      </c>
      <c r="C1532" s="178">
        <v>43879</v>
      </c>
      <c r="D1532" s="157">
        <f t="shared" si="304"/>
        <v>412</v>
      </c>
      <c r="E1532" s="152">
        <v>611</v>
      </c>
      <c r="F1532" s="108">
        <f t="shared" si="305"/>
        <v>1.1287671232876713</v>
      </c>
      <c r="H1532" s="142">
        <f t="shared" si="311"/>
        <v>43878</v>
      </c>
      <c r="I1532" s="149">
        <f>MAX(0,$I$14*E1531*Parameter!$C$6*Parameter!$C$5*Parameter!$C$7*Parameter!$C$8*Parameter!$C$9*Parameter!$C$19*F1531)</f>
        <v>488.81096339134319</v>
      </c>
      <c r="J1532" s="150" t="s">
        <v>187</v>
      </c>
      <c r="L1532" s="268" t="s">
        <v>167</v>
      </c>
      <c r="M1532" s="278">
        <v>43915</v>
      </c>
      <c r="N1532" s="269">
        <f t="shared" si="312"/>
        <v>448</v>
      </c>
      <c r="O1532" s="261">
        <v>2</v>
      </c>
      <c r="P1532" s="108">
        <f t="shared" si="313"/>
        <v>1.2273972602739727</v>
      </c>
      <c r="R1532" s="142">
        <f t="shared" si="314"/>
        <v>43914</v>
      </c>
      <c r="S1532" s="149">
        <f>MAX(0,$S$14*O1531*Parameter!$C$6*Parameter!$C$5*Parameter!$C$7*Parameter!$C$8*Parameter!$C$9*Parameter!$C$19*P1531)</f>
        <v>1.4787942203853717</v>
      </c>
      <c r="T1532" s="150" t="s">
        <v>169</v>
      </c>
      <c r="V1532" s="153"/>
      <c r="W1532" s="107"/>
      <c r="X1532" s="167"/>
    </row>
    <row r="1533" spans="2:24">
      <c r="B1533" s="151" t="s">
        <v>167</v>
      </c>
      <c r="C1533" s="178">
        <v>43880</v>
      </c>
      <c r="D1533" s="157">
        <f t="shared" si="304"/>
        <v>413</v>
      </c>
      <c r="E1533" s="152">
        <v>1154</v>
      </c>
      <c r="F1533" s="108">
        <f t="shared" si="305"/>
        <v>1.1315068493150684</v>
      </c>
      <c r="H1533" s="142">
        <f t="shared" si="311"/>
        <v>43879</v>
      </c>
      <c r="I1533" s="149">
        <f>MAX(0,$I$14*E1532*Parameter!$C$6*Parameter!$C$5*Parameter!$C$7*Parameter!$C$8*Parameter!$C$9*Parameter!$C$19*F1532)</f>
        <v>416.39801642734943</v>
      </c>
      <c r="J1533" s="150" t="s">
        <v>187</v>
      </c>
      <c r="L1533" s="268" t="s">
        <v>167</v>
      </c>
      <c r="M1533" s="278">
        <v>43916</v>
      </c>
      <c r="N1533" s="269">
        <f t="shared" si="312"/>
        <v>449</v>
      </c>
      <c r="O1533" s="261">
        <v>3</v>
      </c>
      <c r="P1533" s="108">
        <f t="shared" si="313"/>
        <v>1.2301369863013698</v>
      </c>
      <c r="R1533" s="142">
        <f t="shared" si="314"/>
        <v>43915</v>
      </c>
      <c r="S1533" s="149">
        <f>MAX(0,$S$14*O1532*Parameter!$C$6*Parameter!$C$5*Parameter!$C$7*Parameter!$C$8*Parameter!$C$9*Parameter!$C$19*P1532)</f>
        <v>1.4821024848605069</v>
      </c>
      <c r="T1533" s="150" t="s">
        <v>169</v>
      </c>
      <c r="V1533" s="153"/>
      <c r="W1533" s="107"/>
      <c r="X1533" s="167"/>
    </row>
    <row r="1534" spans="2:24">
      <c r="B1534" s="151" t="s">
        <v>167</v>
      </c>
      <c r="C1534" s="178">
        <v>43881</v>
      </c>
      <c r="D1534" s="157">
        <f t="shared" si="304"/>
        <v>414</v>
      </c>
      <c r="E1534" s="152">
        <v>1245</v>
      </c>
      <c r="F1534" s="108">
        <f t="shared" si="305"/>
        <v>1.1342465753424658</v>
      </c>
      <c r="H1534" s="142">
        <f t="shared" si="311"/>
        <v>43880</v>
      </c>
      <c r="I1534" s="149">
        <f>MAX(0,$I$14*E1533*Parameter!$C$6*Parameter!$C$5*Parameter!$C$7*Parameter!$C$8*Parameter!$C$9*Parameter!$C$19*F1533)</f>
        <v>788.36273268915988</v>
      </c>
      <c r="J1534" s="150" t="s">
        <v>187</v>
      </c>
      <c r="L1534" s="268" t="s">
        <v>167</v>
      </c>
      <c r="M1534" s="278">
        <v>43917</v>
      </c>
      <c r="N1534" s="269">
        <f t="shared" si="312"/>
        <v>450</v>
      </c>
      <c r="O1534" s="261">
        <v>3</v>
      </c>
      <c r="P1534" s="108">
        <f t="shared" si="313"/>
        <v>1.2328767123287672</v>
      </c>
      <c r="R1534" s="142">
        <f t="shared" si="314"/>
        <v>43916</v>
      </c>
      <c r="S1534" s="149">
        <f>MAX(0,$S$14*O1533*Parameter!$C$6*Parameter!$C$5*Parameter!$C$7*Parameter!$C$8*Parameter!$C$9*Parameter!$C$19*P1533)</f>
        <v>2.228116124003463</v>
      </c>
      <c r="T1534" s="150" t="s">
        <v>169</v>
      </c>
      <c r="V1534" s="153"/>
      <c r="W1534" s="107"/>
      <c r="X1534" s="167"/>
    </row>
    <row r="1535" spans="2:24">
      <c r="B1535" s="151" t="s">
        <v>167</v>
      </c>
      <c r="C1535" s="178">
        <v>43882</v>
      </c>
      <c r="D1535" s="157">
        <f t="shared" si="304"/>
        <v>415</v>
      </c>
      <c r="E1535" s="152">
        <v>1229</v>
      </c>
      <c r="F1535" s="108">
        <f t="shared" si="305"/>
        <v>1.1369863013698631</v>
      </c>
      <c r="H1535" s="142">
        <f t="shared" si="311"/>
        <v>43881</v>
      </c>
      <c r="I1535" s="149">
        <f>MAX(0,$I$14*E1534*Parameter!$C$6*Parameter!$C$5*Parameter!$C$7*Parameter!$C$8*Parameter!$C$9*Parameter!$C$19*F1534)</f>
        <v>852.58937920943197</v>
      </c>
      <c r="J1535" s="150" t="s">
        <v>187</v>
      </c>
      <c r="L1535" s="268" t="s">
        <v>167</v>
      </c>
      <c r="M1535" s="278">
        <v>43918</v>
      </c>
      <c r="N1535" s="269">
        <f t="shared" si="312"/>
        <v>451</v>
      </c>
      <c r="O1535" s="261">
        <v>10</v>
      </c>
      <c r="P1535" s="108">
        <f t="shared" si="313"/>
        <v>1.2356164383561643</v>
      </c>
      <c r="R1535" s="142">
        <f t="shared" si="314"/>
        <v>43917</v>
      </c>
      <c r="S1535" s="149">
        <f>MAX(0,$S$14*O1534*Parameter!$C$6*Parameter!$C$5*Parameter!$C$7*Parameter!$C$8*Parameter!$C$9*Parameter!$C$19*P1534)</f>
        <v>2.2330785207161656</v>
      </c>
      <c r="T1535" s="150" t="s">
        <v>169</v>
      </c>
      <c r="V1535" s="153"/>
      <c r="W1535" s="107"/>
      <c r="X1535" s="167"/>
    </row>
    <row r="1536" spans="2:24">
      <c r="B1536" s="151" t="s">
        <v>167</v>
      </c>
      <c r="C1536" s="178">
        <v>43883</v>
      </c>
      <c r="D1536" s="157">
        <f t="shared" si="304"/>
        <v>416</v>
      </c>
      <c r="E1536" s="152">
        <v>880</v>
      </c>
      <c r="F1536" s="108">
        <f t="shared" si="305"/>
        <v>1.1397260273972603</v>
      </c>
      <c r="H1536" s="142">
        <f t="shared" si="311"/>
        <v>43882</v>
      </c>
      <c r="I1536" s="149">
        <f>MAX(0,$I$14*E1535*Parameter!$C$6*Parameter!$C$5*Parameter!$C$7*Parameter!$C$8*Parameter!$C$9*Parameter!$C$19*F1535)</f>
        <v>843.66533578775534</v>
      </c>
      <c r="J1536" s="150" t="s">
        <v>187</v>
      </c>
      <c r="L1536" s="268" t="s">
        <v>167</v>
      </c>
      <c r="M1536" s="278">
        <v>43919</v>
      </c>
      <c r="N1536" s="269">
        <f t="shared" si="312"/>
        <v>452</v>
      </c>
      <c r="O1536" s="261">
        <v>3</v>
      </c>
      <c r="P1536" s="108">
        <f t="shared" si="313"/>
        <v>1.2383561643835617</v>
      </c>
      <c r="R1536" s="142">
        <f t="shared" si="314"/>
        <v>43918</v>
      </c>
      <c r="S1536" s="149">
        <f>MAX(0,$S$14*O1535*Parameter!$C$6*Parameter!$C$5*Parameter!$C$7*Parameter!$C$8*Parameter!$C$9*Parameter!$C$19*P1535)</f>
        <v>7.4601363914295602</v>
      </c>
      <c r="T1536" s="150" t="s">
        <v>169</v>
      </c>
      <c r="V1536" s="153"/>
      <c r="W1536" s="107"/>
      <c r="X1536" s="167"/>
    </row>
    <row r="1537" spans="2:24">
      <c r="B1537" s="151" t="s">
        <v>167</v>
      </c>
      <c r="C1537" s="178">
        <v>43884</v>
      </c>
      <c r="D1537" s="157">
        <f t="shared" si="304"/>
        <v>417</v>
      </c>
      <c r="E1537" s="152">
        <v>835</v>
      </c>
      <c r="F1537" s="108">
        <f t="shared" si="305"/>
        <v>1.1424657534246576</v>
      </c>
      <c r="H1537" s="142">
        <f t="shared" si="311"/>
        <v>43883</v>
      </c>
      <c r="I1537" s="149">
        <f>MAX(0,$I$14*E1536*Parameter!$C$6*Parameter!$C$5*Parameter!$C$7*Parameter!$C$8*Parameter!$C$9*Parameter!$C$19*F1536)</f>
        <v>605.5447295287214</v>
      </c>
      <c r="J1537" s="150" t="s">
        <v>187</v>
      </c>
      <c r="L1537" s="268" t="s">
        <v>167</v>
      </c>
      <c r="M1537" s="278">
        <v>43920</v>
      </c>
      <c r="N1537" s="269">
        <f t="shared" si="312"/>
        <v>453</v>
      </c>
      <c r="O1537" s="261">
        <v>15</v>
      </c>
      <c r="P1537" s="108">
        <f t="shared" si="313"/>
        <v>1.2410958904109588</v>
      </c>
      <c r="R1537" s="142">
        <f t="shared" si="314"/>
        <v>43919</v>
      </c>
      <c r="S1537" s="149">
        <f>MAX(0,$S$14*O1536*Parameter!$C$6*Parameter!$C$5*Parameter!$C$7*Parameter!$C$8*Parameter!$C$9*Parameter!$C$19*P1536)</f>
        <v>2.2430033141415708</v>
      </c>
      <c r="T1537" s="150" t="s">
        <v>169</v>
      </c>
      <c r="V1537" s="153"/>
      <c r="W1537" s="107"/>
      <c r="X1537" s="167"/>
    </row>
    <row r="1538" spans="2:24">
      <c r="B1538" s="151" t="s">
        <v>167</v>
      </c>
      <c r="C1538" s="178">
        <v>43885</v>
      </c>
      <c r="D1538" s="157">
        <f t="shared" si="304"/>
        <v>418</v>
      </c>
      <c r="E1538" s="152">
        <v>1082</v>
      </c>
      <c r="F1538" s="108">
        <f t="shared" si="305"/>
        <v>1.1452054794520548</v>
      </c>
      <c r="H1538" s="142">
        <f t="shared" si="311"/>
        <v>43884</v>
      </c>
      <c r="I1538" s="149">
        <f>MAX(0,$I$14*E1537*Parameter!$C$6*Parameter!$C$5*Parameter!$C$7*Parameter!$C$8*Parameter!$C$9*Parameter!$C$19*F1537)</f>
        <v>575.96057445982626</v>
      </c>
      <c r="J1538" s="150" t="s">
        <v>187</v>
      </c>
      <c r="L1538" s="268" t="s">
        <v>167</v>
      </c>
      <c r="M1538" s="278">
        <v>43921</v>
      </c>
      <c r="N1538" s="269">
        <f t="shared" si="312"/>
        <v>454</v>
      </c>
      <c r="O1538" s="270">
        <v>8</v>
      </c>
      <c r="P1538" s="108">
        <f t="shared" si="313"/>
        <v>1.2438356164383562</v>
      </c>
      <c r="R1538" s="142">
        <f t="shared" si="314"/>
        <v>43920</v>
      </c>
      <c r="S1538" s="149">
        <f>MAX(0,$S$14*O1537*Parameter!$C$6*Parameter!$C$5*Parameter!$C$7*Parameter!$C$8*Parameter!$C$9*Parameter!$C$19*P1537)</f>
        <v>11.239828554271364</v>
      </c>
      <c r="T1538" s="150" t="s">
        <v>169</v>
      </c>
      <c r="V1538" s="153"/>
      <c r="W1538" s="107"/>
      <c r="X1538" s="167"/>
    </row>
    <row r="1539" spans="2:24">
      <c r="B1539" s="151" t="s">
        <v>167</v>
      </c>
      <c r="C1539" s="178">
        <v>43886</v>
      </c>
      <c r="D1539" s="157">
        <f t="shared" si="304"/>
        <v>419</v>
      </c>
      <c r="E1539" s="152">
        <v>1238</v>
      </c>
      <c r="F1539" s="108">
        <f t="shared" si="305"/>
        <v>1.1479452054794521</v>
      </c>
      <c r="H1539" s="142">
        <f t="shared" si="311"/>
        <v>43885</v>
      </c>
      <c r="I1539" s="149">
        <f>MAX(0,$I$14*E1538*Parameter!$C$6*Parameter!$C$5*Parameter!$C$7*Parameter!$C$8*Parameter!$C$9*Parameter!$C$19*F1538)</f>
        <v>748.12431187809216</v>
      </c>
      <c r="J1539" s="150" t="s">
        <v>187</v>
      </c>
      <c r="L1539" s="268" t="s">
        <v>167</v>
      </c>
      <c r="M1539" s="278">
        <v>43922</v>
      </c>
      <c r="N1539" s="269">
        <f t="shared" si="312"/>
        <v>455</v>
      </c>
      <c r="O1539" s="261">
        <v>3</v>
      </c>
      <c r="P1539" s="108">
        <f t="shared" si="313"/>
        <v>1.2465753424657535</v>
      </c>
      <c r="R1539" s="142">
        <f t="shared" si="314"/>
        <v>43921</v>
      </c>
      <c r="S1539" s="149">
        <f>MAX(0,$S$14*O1538*Parameter!$C$6*Parameter!$C$5*Parameter!$C$7*Parameter!$C$8*Parameter!$C$9*Parameter!$C$19*P1538)</f>
        <v>6.0078082868452682</v>
      </c>
      <c r="T1539" s="150" t="s">
        <v>169</v>
      </c>
      <c r="V1539" s="153"/>
      <c r="W1539" s="107"/>
      <c r="X1539" s="167"/>
    </row>
    <row r="1540" spans="2:24">
      <c r="B1540" s="151" t="s">
        <v>167</v>
      </c>
      <c r="C1540" s="178">
        <v>43887</v>
      </c>
      <c r="D1540" s="157">
        <f t="shared" si="304"/>
        <v>420</v>
      </c>
      <c r="E1540" s="152">
        <v>1096</v>
      </c>
      <c r="F1540" s="108">
        <f t="shared" si="305"/>
        <v>1.1506849315068493</v>
      </c>
      <c r="H1540" s="142">
        <f t="shared" si="311"/>
        <v>43886</v>
      </c>
      <c r="I1540" s="149">
        <f>MAX(0,$I$14*E1539*Parameter!$C$6*Parameter!$C$5*Parameter!$C$7*Parameter!$C$8*Parameter!$C$9*Parameter!$C$19*F1539)</f>
        <v>858.03478253550441</v>
      </c>
      <c r="J1540" s="150" t="s">
        <v>187</v>
      </c>
      <c r="L1540" s="268" t="s">
        <v>167</v>
      </c>
      <c r="M1540" s="278">
        <v>43925</v>
      </c>
      <c r="N1540" s="269">
        <f t="shared" si="312"/>
        <v>458</v>
      </c>
      <c r="O1540" s="261">
        <v>1</v>
      </c>
      <c r="P1540" s="108">
        <f t="shared" si="313"/>
        <v>1.2547945205479452</v>
      </c>
      <c r="R1540" s="142">
        <f t="shared" si="314"/>
        <v>43922</v>
      </c>
      <c r="S1540" s="149">
        <f>MAX(0,$S$14*O1539*Parameter!$C$6*Parameter!$C$5*Parameter!$C$7*Parameter!$C$8*Parameter!$C$9*Parameter!$C$19*P1539)</f>
        <v>2.2578905042796786</v>
      </c>
      <c r="T1540" s="150" t="s">
        <v>169</v>
      </c>
      <c r="V1540" s="153"/>
      <c r="W1540" s="107"/>
      <c r="X1540" s="167"/>
    </row>
    <row r="1541" spans="2:24">
      <c r="B1541" s="151" t="s">
        <v>167</v>
      </c>
      <c r="C1541" s="178">
        <v>43888</v>
      </c>
      <c r="D1541" s="157">
        <f t="shared" si="304"/>
        <v>421</v>
      </c>
      <c r="E1541" s="152">
        <v>716</v>
      </c>
      <c r="F1541" s="108">
        <f t="shared" si="305"/>
        <v>1.1534246575342466</v>
      </c>
      <c r="H1541" s="142">
        <f t="shared" si="311"/>
        <v>43887</v>
      </c>
      <c r="I1541" s="149">
        <f>MAX(0,$I$14*E1540*Parameter!$C$6*Parameter!$C$5*Parameter!$C$7*Parameter!$C$8*Parameter!$C$9*Parameter!$C$19*F1540)</f>
        <v>761.43015159708546</v>
      </c>
      <c r="J1541" s="150" t="s">
        <v>187</v>
      </c>
      <c r="L1541" s="268" t="s">
        <v>167</v>
      </c>
      <c r="M1541" s="278">
        <v>43930</v>
      </c>
      <c r="N1541" s="269">
        <f t="shared" si="312"/>
        <v>463</v>
      </c>
      <c r="O1541" s="261">
        <v>2</v>
      </c>
      <c r="P1541" s="108">
        <f t="shared" si="313"/>
        <v>1.2684931506849315</v>
      </c>
      <c r="R1541" s="142">
        <f t="shared" si="314"/>
        <v>43925</v>
      </c>
      <c r="S1541" s="149">
        <f>MAX(0,$S$14*O1540*Parameter!$C$6*Parameter!$C$5*Parameter!$C$7*Parameter!$C$8*Parameter!$C$9*Parameter!$C$19*P1540)</f>
        <v>0.75759256480592863</v>
      </c>
      <c r="T1541" s="150" t="s">
        <v>169</v>
      </c>
      <c r="V1541" s="153"/>
      <c r="W1541" s="107"/>
      <c r="X1541" s="167"/>
    </row>
    <row r="1542" spans="2:24">
      <c r="B1542" s="151" t="s">
        <v>167</v>
      </c>
      <c r="C1542" s="178">
        <v>43889</v>
      </c>
      <c r="D1542" s="157">
        <f t="shared" si="304"/>
        <v>422</v>
      </c>
      <c r="E1542" s="152">
        <v>504</v>
      </c>
      <c r="F1542" s="108">
        <f t="shared" si="305"/>
        <v>1.1561643835616437</v>
      </c>
      <c r="H1542" s="142">
        <f t="shared" si="311"/>
        <v>43888</v>
      </c>
      <c r="I1542" s="149">
        <f>MAX(0,$I$14*E1541*Parameter!$C$6*Parameter!$C$5*Parameter!$C$7*Parameter!$C$8*Parameter!$C$9*Parameter!$C$19*F1541)</f>
        <v>498.61500516340607</v>
      </c>
      <c r="J1542" s="150" t="s">
        <v>187</v>
      </c>
      <c r="L1542" s="268" t="s">
        <v>167</v>
      </c>
      <c r="M1542" s="278">
        <v>43932</v>
      </c>
      <c r="N1542" s="269">
        <f t="shared" si="312"/>
        <v>465</v>
      </c>
      <c r="O1542" s="261">
        <v>2</v>
      </c>
      <c r="P1542" s="108">
        <f t="shared" si="313"/>
        <v>1.273972602739726</v>
      </c>
      <c r="R1542" s="142">
        <f t="shared" si="314"/>
        <v>43930</v>
      </c>
      <c r="S1542" s="149">
        <f>MAX(0,$S$14*O1541*Parameter!$C$6*Parameter!$C$5*Parameter!$C$7*Parameter!$C$8*Parameter!$C$9*Parameter!$C$19*P1541)</f>
        <v>1.5317264519875327</v>
      </c>
      <c r="T1542" s="150" t="s">
        <v>169</v>
      </c>
      <c r="V1542" s="153"/>
      <c r="W1542" s="107"/>
      <c r="X1542" s="167"/>
    </row>
    <row r="1543" spans="2:24">
      <c r="B1543" s="151" t="s">
        <v>167</v>
      </c>
      <c r="C1543" s="178">
        <v>43890</v>
      </c>
      <c r="D1543" s="157">
        <f t="shared" si="304"/>
        <v>423</v>
      </c>
      <c r="E1543" s="152">
        <v>1512</v>
      </c>
      <c r="F1543" s="108">
        <f t="shared" si="305"/>
        <v>1.1589041095890411</v>
      </c>
      <c r="H1543" s="142">
        <f t="shared" si="311"/>
        <v>43889</v>
      </c>
      <c r="I1543" s="149">
        <f>MAX(0,$I$14*E1542*Parameter!$C$6*Parameter!$C$5*Parameter!$C$7*Parameter!$C$8*Parameter!$C$9*Parameter!$C$19*F1542)</f>
        <v>351.81407734376273</v>
      </c>
      <c r="J1543" s="150" t="s">
        <v>187</v>
      </c>
      <c r="L1543" s="268" t="s">
        <v>167</v>
      </c>
      <c r="M1543" s="278">
        <v>43944</v>
      </c>
      <c r="N1543" s="269">
        <f t="shared" si="312"/>
        <v>477</v>
      </c>
      <c r="O1543" s="261">
        <v>5</v>
      </c>
      <c r="P1543" s="108">
        <f t="shared" si="313"/>
        <v>1.3068493150684932</v>
      </c>
      <c r="R1543" s="142">
        <f t="shared" si="314"/>
        <v>43932</v>
      </c>
      <c r="S1543" s="149">
        <f>MAX(0,$S$14*O1542*Parameter!$C$6*Parameter!$C$5*Parameter!$C$7*Parameter!$C$8*Parameter!$C$9*Parameter!$C$19*P1542)</f>
        <v>1.5383429809378026</v>
      </c>
      <c r="T1543" s="150" t="s">
        <v>169</v>
      </c>
      <c r="V1543" s="153"/>
      <c r="W1543" s="107"/>
      <c r="X1543" s="167"/>
    </row>
    <row r="1544" spans="2:24">
      <c r="B1544" s="151" t="s">
        <v>167</v>
      </c>
      <c r="C1544" s="178">
        <v>43891</v>
      </c>
      <c r="D1544" s="157">
        <f t="shared" si="304"/>
        <v>424</v>
      </c>
      <c r="E1544" s="152">
        <v>588</v>
      </c>
      <c r="F1544" s="108">
        <f t="shared" si="305"/>
        <v>1.1616438356164382</v>
      </c>
      <c r="H1544" s="142">
        <f t="shared" si="311"/>
        <v>43890</v>
      </c>
      <c r="I1544" s="149">
        <f>MAX(0,$I$14*E1543*Parameter!$C$6*Parameter!$C$5*Parameter!$C$7*Parameter!$C$8*Parameter!$C$9*Parameter!$C$19*F1543)</f>
        <v>1057.9432799744909</v>
      </c>
      <c r="J1544" s="150" t="s">
        <v>187</v>
      </c>
      <c r="L1544" s="268" t="s">
        <v>167</v>
      </c>
      <c r="M1544" s="278">
        <v>43947</v>
      </c>
      <c r="N1544" s="269">
        <f t="shared" si="312"/>
        <v>480</v>
      </c>
      <c r="O1544" s="261">
        <v>1</v>
      </c>
      <c r="P1544" s="108">
        <f t="shared" si="313"/>
        <v>1.3150684931506849</v>
      </c>
      <c r="R1544" s="142">
        <f t="shared" si="314"/>
        <v>43944</v>
      </c>
      <c r="S1544" s="149">
        <f>MAX(0,$S$14*O1543*Parameter!$C$6*Parameter!$C$5*Parameter!$C$7*Parameter!$C$8*Parameter!$C$9*Parameter!$C$19*P1543)</f>
        <v>3.9451053865985592</v>
      </c>
      <c r="T1544" s="150" t="s">
        <v>169</v>
      </c>
      <c r="V1544" s="153"/>
      <c r="W1544" s="107"/>
      <c r="X1544" s="167"/>
    </row>
    <row r="1545" spans="2:24">
      <c r="B1545" s="285" t="s">
        <v>176</v>
      </c>
      <c r="C1545" s="285"/>
      <c r="D1545" s="285"/>
      <c r="E1545" s="286">
        <f>SUM(E1518:E1544)</f>
        <v>17858</v>
      </c>
      <c r="F1545" s="287"/>
      <c r="H1545" s="142">
        <f t="shared" si="311"/>
        <v>43891</v>
      </c>
      <c r="I1545" s="149">
        <f>MAX(0,$I$14*E1544*Parameter!$C$6*Parameter!$C$5*Parameter!$C$7*Parameter!$C$8*Parameter!$C$9*Parameter!$C$19*F1544)</f>
        <v>412.39501641243601</v>
      </c>
      <c r="J1545" s="150" t="s">
        <v>187</v>
      </c>
      <c r="L1545" s="268" t="s">
        <v>167</v>
      </c>
      <c r="M1545" s="278">
        <v>43948</v>
      </c>
      <c r="N1545" s="269">
        <f t="shared" si="312"/>
        <v>481</v>
      </c>
      <c r="O1545" s="261">
        <v>2</v>
      </c>
      <c r="P1545" s="108">
        <f t="shared" si="313"/>
        <v>1.3178082191780822</v>
      </c>
      <c r="R1545" s="142">
        <f t="shared" si="314"/>
        <v>43947</v>
      </c>
      <c r="S1545" s="149">
        <f>MAX(0,$S$14*O1544*Parameter!$C$6*Parameter!$C$5*Parameter!$C$7*Parameter!$C$8*Parameter!$C$9*Parameter!$C$19*P1544)</f>
        <v>0.79398347403241432</v>
      </c>
      <c r="T1545" s="150" t="s">
        <v>169</v>
      </c>
      <c r="V1545" s="153"/>
      <c r="W1545" s="107"/>
      <c r="X1545" s="167"/>
    </row>
    <row r="1546" spans="2:24">
      <c r="B1546" s="285"/>
      <c r="C1546" s="285"/>
      <c r="D1546" s="285"/>
      <c r="E1546" s="286"/>
      <c r="F1546" s="287"/>
      <c r="H1546" s="144" t="s">
        <v>177</v>
      </c>
      <c r="I1546" s="238">
        <f>SUM(I1519:I1545)</f>
        <v>12226.142945962471</v>
      </c>
      <c r="J1546" s="150" t="s">
        <v>169</v>
      </c>
      <c r="L1546" s="268" t="s">
        <v>167</v>
      </c>
      <c r="M1546" s="278">
        <v>43950</v>
      </c>
      <c r="N1546" s="269">
        <f t="shared" si="312"/>
        <v>483</v>
      </c>
      <c r="O1546" s="261">
        <v>1</v>
      </c>
      <c r="P1546" s="108">
        <f t="shared" si="313"/>
        <v>1.3232876712328767</v>
      </c>
      <c r="R1546" s="142">
        <f t="shared" si="314"/>
        <v>43948</v>
      </c>
      <c r="S1546" s="149">
        <f>MAX(0,$S$14*O1545*Parameter!$C$6*Parameter!$C$5*Parameter!$C$7*Parameter!$C$8*Parameter!$C$9*Parameter!$C$19*P1545)</f>
        <v>1.5912752125399636</v>
      </c>
      <c r="T1546" s="150" t="s">
        <v>169</v>
      </c>
      <c r="V1546" s="153"/>
      <c r="W1546" s="107"/>
      <c r="X1546" s="167"/>
    </row>
    <row r="1547" spans="2:24">
      <c r="B1547" s="251"/>
      <c r="C1547" s="243"/>
      <c r="D1547" s="244"/>
      <c r="E1547" s="107"/>
      <c r="F1547" s="245"/>
      <c r="H1547" s="246"/>
      <c r="I1547" s="247"/>
      <c r="J1547" s="235"/>
      <c r="L1547" s="268" t="s">
        <v>167</v>
      </c>
      <c r="M1547" s="278">
        <v>43960</v>
      </c>
      <c r="N1547" s="269">
        <f t="shared" si="312"/>
        <v>493</v>
      </c>
      <c r="O1547" s="270">
        <v>1</v>
      </c>
      <c r="P1547" s="108">
        <f t="shared" si="313"/>
        <v>1.3506849315068492</v>
      </c>
      <c r="R1547" s="142">
        <f t="shared" si="314"/>
        <v>43950</v>
      </c>
      <c r="S1547" s="149">
        <f>MAX(0,$S$14*O1546*Parameter!$C$6*Parameter!$C$5*Parameter!$C$7*Parameter!$C$8*Parameter!$C$9*Parameter!$C$19*P1546)</f>
        <v>0.79894587074511692</v>
      </c>
      <c r="T1547" s="150" t="s">
        <v>169</v>
      </c>
      <c r="V1547" s="153"/>
      <c r="W1547" s="107"/>
      <c r="X1547" s="167"/>
    </row>
    <row r="1548" spans="2:24">
      <c r="B1548" s="251"/>
      <c r="C1548" s="243"/>
      <c r="D1548" s="244"/>
      <c r="E1548" s="107"/>
      <c r="F1548" s="245"/>
      <c r="H1548" s="246"/>
      <c r="I1548" s="247"/>
      <c r="J1548" s="235"/>
      <c r="L1548" s="268" t="s">
        <v>167</v>
      </c>
      <c r="M1548" s="278">
        <v>43962</v>
      </c>
      <c r="N1548" s="269">
        <f t="shared" si="312"/>
        <v>495</v>
      </c>
      <c r="O1548" s="261">
        <v>2</v>
      </c>
      <c r="P1548" s="108">
        <f t="shared" si="313"/>
        <v>1.3561643835616439</v>
      </c>
      <c r="R1548" s="142">
        <f t="shared" si="314"/>
        <v>43960</v>
      </c>
      <c r="S1548" s="149">
        <f>MAX(0,$S$14*O1547*Parameter!$C$6*Parameter!$C$5*Parameter!$C$7*Parameter!$C$8*Parameter!$C$9*Parameter!$C$19*P1547)</f>
        <v>0.8154871931207921</v>
      </c>
      <c r="T1548" s="150" t="s">
        <v>169</v>
      </c>
      <c r="V1548" s="153"/>
      <c r="W1548" s="107"/>
      <c r="X1548" s="167"/>
    </row>
    <row r="1549" spans="2:24">
      <c r="B1549" s="251"/>
      <c r="C1549" s="243"/>
      <c r="D1549" s="244"/>
      <c r="E1549" s="107"/>
      <c r="F1549" s="245"/>
      <c r="H1549" s="246"/>
      <c r="I1549" s="247"/>
      <c r="J1549" s="235"/>
      <c r="L1549" s="268" t="s">
        <v>167</v>
      </c>
      <c r="M1549" s="278">
        <v>43964</v>
      </c>
      <c r="N1549" s="269">
        <f t="shared" si="312"/>
        <v>497</v>
      </c>
      <c r="O1549" s="261">
        <v>2</v>
      </c>
      <c r="P1549" s="108">
        <f t="shared" si="313"/>
        <v>1.3616438356164384</v>
      </c>
      <c r="R1549" s="142">
        <f t="shared" si="314"/>
        <v>43962</v>
      </c>
      <c r="S1549" s="149">
        <f>MAX(0,$S$14*O1548*Parameter!$C$6*Parameter!$C$5*Parameter!$C$7*Parameter!$C$8*Parameter!$C$9*Parameter!$C$19*P1548)</f>
        <v>1.6375909151918546</v>
      </c>
      <c r="T1549" s="150" t="s">
        <v>169</v>
      </c>
      <c r="V1549" s="153"/>
      <c r="W1549" s="107"/>
      <c r="X1549" s="167"/>
    </row>
    <row r="1550" spans="2:24">
      <c r="B1550" s="251"/>
      <c r="C1550" s="243"/>
      <c r="D1550" s="244"/>
      <c r="E1550" s="107"/>
      <c r="F1550" s="245"/>
      <c r="H1550" s="246"/>
      <c r="I1550" s="247"/>
      <c r="J1550" s="235"/>
      <c r="L1550" s="268" t="s">
        <v>167</v>
      </c>
      <c r="M1550" s="278">
        <v>43967</v>
      </c>
      <c r="N1550" s="269">
        <f t="shared" si="312"/>
        <v>500</v>
      </c>
      <c r="O1550" s="261">
        <v>1</v>
      </c>
      <c r="P1550" s="108">
        <f t="shared" si="313"/>
        <v>1.3698630136986301</v>
      </c>
      <c r="R1550" s="142">
        <f t="shared" si="314"/>
        <v>43964</v>
      </c>
      <c r="S1550" s="149">
        <f>MAX(0,$S$14*O1549*Parameter!$C$6*Parameter!$C$5*Parameter!$C$7*Parameter!$C$8*Parameter!$C$9*Parameter!$C$19*P1549)</f>
        <v>1.6442074441421248</v>
      </c>
      <c r="T1550" s="150" t="s">
        <v>169</v>
      </c>
      <c r="V1550" s="153"/>
      <c r="W1550" s="107"/>
      <c r="X1550" s="167"/>
    </row>
    <row r="1551" spans="2:24">
      <c r="B1551" s="251"/>
      <c r="C1551" s="243"/>
      <c r="D1551" s="244"/>
      <c r="E1551" s="107"/>
      <c r="F1551" s="245"/>
      <c r="H1551" s="246"/>
      <c r="I1551" s="247"/>
      <c r="J1551" s="235"/>
      <c r="L1551" s="268" t="s">
        <v>167</v>
      </c>
      <c r="M1551" s="278">
        <v>43970</v>
      </c>
      <c r="N1551" s="269">
        <f t="shared" si="312"/>
        <v>503</v>
      </c>
      <c r="O1551" s="261">
        <v>3</v>
      </c>
      <c r="P1551" s="108">
        <f t="shared" si="313"/>
        <v>1.3780821917808219</v>
      </c>
      <c r="R1551" s="142">
        <f t="shared" si="314"/>
        <v>43967</v>
      </c>
      <c r="S1551" s="149">
        <f>MAX(0,$S$14*O1550*Parameter!$C$6*Parameter!$C$5*Parameter!$C$7*Parameter!$C$8*Parameter!$C$9*Parameter!$C$19*P1550)</f>
        <v>0.8270661187837649</v>
      </c>
      <c r="T1551" s="150" t="s">
        <v>169</v>
      </c>
      <c r="V1551" s="153"/>
      <c r="W1551" s="107"/>
      <c r="X1551" s="167"/>
    </row>
    <row r="1552" spans="2:24">
      <c r="B1552" s="251"/>
      <c r="C1552" s="243"/>
      <c r="D1552" s="244"/>
      <c r="E1552" s="107"/>
      <c r="F1552" s="245"/>
      <c r="H1552" s="246"/>
      <c r="I1552" s="247"/>
      <c r="J1552" s="235"/>
      <c r="L1552" s="268" t="s">
        <v>167</v>
      </c>
      <c r="M1552" s="278">
        <v>43972</v>
      </c>
      <c r="N1552" s="269">
        <f t="shared" si="312"/>
        <v>505</v>
      </c>
      <c r="O1552" s="261">
        <v>1</v>
      </c>
      <c r="P1552" s="108">
        <f t="shared" si="313"/>
        <v>1.3835616438356164</v>
      </c>
      <c r="R1552" s="142">
        <f t="shared" si="314"/>
        <v>43970</v>
      </c>
      <c r="S1552" s="149">
        <f>MAX(0,$S$14*O1551*Parameter!$C$6*Parameter!$C$5*Parameter!$C$7*Parameter!$C$8*Parameter!$C$9*Parameter!$C$19*P1551)</f>
        <v>2.496085546489403</v>
      </c>
      <c r="T1552" s="150" t="s">
        <v>169</v>
      </c>
      <c r="V1552" s="153"/>
      <c r="W1552" s="107"/>
      <c r="X1552" s="167"/>
    </row>
    <row r="1553" spans="2:24">
      <c r="B1553" s="251"/>
      <c r="C1553" s="243"/>
      <c r="D1553" s="244"/>
      <c r="E1553" s="107"/>
      <c r="F1553" s="245"/>
      <c r="H1553" s="246"/>
      <c r="I1553" s="247"/>
      <c r="J1553" s="235"/>
      <c r="L1553" s="268" t="s">
        <v>167</v>
      </c>
      <c r="M1553" s="278">
        <v>43987</v>
      </c>
      <c r="N1553" s="269">
        <f t="shared" si="312"/>
        <v>520</v>
      </c>
      <c r="O1553" s="261">
        <v>1</v>
      </c>
      <c r="P1553" s="108">
        <f t="shared" si="313"/>
        <v>1.4136986301369863</v>
      </c>
      <c r="R1553" s="142">
        <f t="shared" si="314"/>
        <v>43972</v>
      </c>
      <c r="S1553" s="149">
        <f>MAX(0,$S$14*O1552*Parameter!$C$6*Parameter!$C$5*Parameter!$C$7*Parameter!$C$8*Parameter!$C$9*Parameter!$C$19*P1552)</f>
        <v>0.83533677997160249</v>
      </c>
      <c r="T1553" s="150" t="s">
        <v>169</v>
      </c>
      <c r="V1553" s="153"/>
      <c r="W1553" s="107"/>
      <c r="X1553" s="167"/>
    </row>
    <row r="1554" spans="2:24">
      <c r="B1554" s="251"/>
      <c r="C1554" s="243"/>
      <c r="D1554" s="244"/>
      <c r="E1554" s="107"/>
      <c r="F1554" s="245"/>
      <c r="H1554" s="246"/>
      <c r="I1554" s="247"/>
      <c r="J1554" s="235"/>
      <c r="L1554" s="268" t="s">
        <v>167</v>
      </c>
      <c r="M1554" s="278">
        <v>43990</v>
      </c>
      <c r="N1554" s="269">
        <f t="shared" si="312"/>
        <v>523</v>
      </c>
      <c r="O1554" s="261">
        <v>2</v>
      </c>
      <c r="P1554" s="108">
        <f t="shared" si="313"/>
        <v>1.4136986301369863</v>
      </c>
      <c r="R1554" s="142">
        <f t="shared" si="314"/>
        <v>43987</v>
      </c>
      <c r="S1554" s="149">
        <f>MAX(0,$S$14*O1553*Parameter!$C$6*Parameter!$C$5*Parameter!$C$7*Parameter!$C$8*Parameter!$C$9*Parameter!$C$19*P1553)</f>
        <v>0.8535322345848454</v>
      </c>
      <c r="T1554" s="150" t="s">
        <v>169</v>
      </c>
      <c r="V1554" s="153"/>
      <c r="W1554" s="107"/>
      <c r="X1554" s="167"/>
    </row>
    <row r="1555" spans="2:24">
      <c r="B1555" s="251"/>
      <c r="C1555" s="243"/>
      <c r="D1555" s="244"/>
      <c r="E1555" s="107"/>
      <c r="F1555" s="245"/>
      <c r="H1555" s="246"/>
      <c r="I1555" s="247"/>
      <c r="J1555" s="235"/>
      <c r="L1555" s="268" t="s">
        <v>167</v>
      </c>
      <c r="M1555" s="278">
        <v>43991</v>
      </c>
      <c r="N1555" s="269">
        <f t="shared" si="312"/>
        <v>524</v>
      </c>
      <c r="O1555" s="261">
        <v>2</v>
      </c>
      <c r="P1555" s="108">
        <f t="shared" si="313"/>
        <v>1.4136986301369863</v>
      </c>
      <c r="R1555" s="142">
        <f t="shared" si="314"/>
        <v>43990</v>
      </c>
      <c r="S1555" s="149">
        <f>MAX(0,$S$14*O1554*Parameter!$C$6*Parameter!$C$5*Parameter!$C$7*Parameter!$C$8*Parameter!$C$9*Parameter!$C$19*P1554)</f>
        <v>1.7070644691696908</v>
      </c>
      <c r="T1555" s="150" t="s">
        <v>169</v>
      </c>
      <c r="V1555" s="153"/>
      <c r="W1555" s="107"/>
      <c r="X1555" s="167"/>
    </row>
    <row r="1556" spans="2:24">
      <c r="B1556" s="251"/>
      <c r="C1556" s="243"/>
      <c r="D1556" s="244"/>
      <c r="E1556" s="107"/>
      <c r="F1556" s="245"/>
      <c r="H1556" s="246"/>
      <c r="I1556" s="247"/>
      <c r="J1556" s="235"/>
      <c r="L1556" s="268" t="s">
        <v>167</v>
      </c>
      <c r="M1556" s="278">
        <v>43993</v>
      </c>
      <c r="N1556" s="269">
        <f t="shared" si="312"/>
        <v>526</v>
      </c>
      <c r="O1556" s="270">
        <v>1</v>
      </c>
      <c r="P1556" s="108">
        <f t="shared" si="313"/>
        <v>1.4136986301369863</v>
      </c>
      <c r="R1556" s="142">
        <f t="shared" si="314"/>
        <v>43991</v>
      </c>
      <c r="S1556" s="149">
        <f>MAX(0,$S$14*O1555*Parameter!$C$6*Parameter!$C$5*Parameter!$C$7*Parameter!$C$8*Parameter!$C$9*Parameter!$C$19*P1555)</f>
        <v>1.7070644691696908</v>
      </c>
      <c r="T1556" s="150" t="s">
        <v>169</v>
      </c>
      <c r="V1556" s="153"/>
      <c r="W1556" s="107"/>
      <c r="X1556" s="167"/>
    </row>
    <row r="1557" spans="2:24">
      <c r="B1557" s="251"/>
      <c r="C1557" s="243"/>
      <c r="D1557" s="244"/>
      <c r="E1557" s="107"/>
      <c r="F1557" s="245"/>
      <c r="H1557" s="246"/>
      <c r="I1557" s="247"/>
      <c r="J1557" s="235"/>
      <c r="L1557" s="268" t="s">
        <v>167</v>
      </c>
      <c r="M1557" s="278">
        <v>43999</v>
      </c>
      <c r="N1557" s="269">
        <f t="shared" si="312"/>
        <v>532</v>
      </c>
      <c r="O1557" s="261">
        <v>1</v>
      </c>
      <c r="P1557" s="108">
        <f t="shared" si="313"/>
        <v>1.4136986301369863</v>
      </c>
      <c r="R1557" s="142">
        <f t="shared" si="314"/>
        <v>43993</v>
      </c>
      <c r="S1557" s="149">
        <f>MAX(0,$S$14*O1556*Parameter!$C$6*Parameter!$C$5*Parameter!$C$7*Parameter!$C$8*Parameter!$C$9*Parameter!$C$19*P1556)</f>
        <v>0.8535322345848454</v>
      </c>
      <c r="T1557" s="150" t="s">
        <v>169</v>
      </c>
      <c r="V1557" s="153"/>
      <c r="W1557" s="107"/>
      <c r="X1557" s="167"/>
    </row>
    <row r="1558" spans="2:24">
      <c r="B1558" s="251"/>
      <c r="C1558" s="243"/>
      <c r="D1558" s="244"/>
      <c r="E1558" s="107"/>
      <c r="F1558" s="245"/>
      <c r="H1558" s="246"/>
      <c r="I1558" s="247"/>
      <c r="J1558" s="235"/>
      <c r="L1558" s="268" t="s">
        <v>167</v>
      </c>
      <c r="M1558" s="278">
        <v>44001</v>
      </c>
      <c r="N1558" s="269">
        <f t="shared" si="312"/>
        <v>534</v>
      </c>
      <c r="O1558" s="261">
        <v>1</v>
      </c>
      <c r="P1558" s="108">
        <f t="shared" si="313"/>
        <v>1.4136986301369863</v>
      </c>
      <c r="R1558" s="142">
        <f t="shared" si="314"/>
        <v>43999</v>
      </c>
      <c r="S1558" s="149">
        <f>MAX(0,$S$14*O1557*Parameter!$C$6*Parameter!$C$5*Parameter!$C$7*Parameter!$C$8*Parameter!$C$9*Parameter!$C$19*P1557)</f>
        <v>0.8535322345848454</v>
      </c>
      <c r="T1558" s="150" t="s">
        <v>169</v>
      </c>
      <c r="V1558" s="153"/>
      <c r="W1558" s="107"/>
      <c r="X1558" s="167"/>
    </row>
    <row r="1559" spans="2:24">
      <c r="B1559" s="251"/>
      <c r="C1559" s="243"/>
      <c r="D1559" s="244"/>
      <c r="E1559" s="107"/>
      <c r="F1559" s="245"/>
      <c r="H1559" s="246"/>
      <c r="I1559" s="247"/>
      <c r="J1559" s="235"/>
      <c r="L1559" s="268" t="s">
        <v>167</v>
      </c>
      <c r="M1559" s="278">
        <v>44078</v>
      </c>
      <c r="N1559" s="269">
        <f t="shared" si="312"/>
        <v>611</v>
      </c>
      <c r="O1559" s="261">
        <v>5</v>
      </c>
      <c r="P1559" s="108">
        <f t="shared" si="313"/>
        <v>1.4136986301369863</v>
      </c>
      <c r="R1559" s="142">
        <f t="shared" si="314"/>
        <v>44001</v>
      </c>
      <c r="S1559" s="149">
        <f>MAX(0,$S$14*O1558*Parameter!$C$6*Parameter!$C$5*Parameter!$C$7*Parameter!$C$8*Parameter!$C$9*Parameter!$C$19*P1558)</f>
        <v>0.8535322345848454</v>
      </c>
      <c r="T1559" s="150" t="s">
        <v>169</v>
      </c>
      <c r="V1559" s="153"/>
      <c r="W1559" s="107"/>
      <c r="X1559" s="167"/>
    </row>
    <row r="1560" spans="2:24">
      <c r="B1560" s="251"/>
      <c r="C1560" s="243"/>
      <c r="D1560" s="244"/>
      <c r="E1560" s="107"/>
      <c r="F1560" s="245"/>
      <c r="H1560" s="246"/>
      <c r="I1560" s="247"/>
      <c r="J1560" s="235"/>
      <c r="L1560" s="268" t="s">
        <v>167</v>
      </c>
      <c r="M1560" s="278">
        <v>44083</v>
      </c>
      <c r="N1560" s="269">
        <f t="shared" si="312"/>
        <v>616</v>
      </c>
      <c r="O1560" s="261">
        <v>3</v>
      </c>
      <c r="P1560" s="108">
        <f t="shared" si="313"/>
        <v>1.4136986301369863</v>
      </c>
      <c r="R1560" s="142">
        <f t="shared" si="314"/>
        <v>44078</v>
      </c>
      <c r="S1560" s="149">
        <f>MAX(0,$S$14*O1559*Parameter!$C$6*Parameter!$C$5*Parameter!$C$7*Parameter!$C$8*Parameter!$C$9*Parameter!$C$19*P1559)</f>
        <v>4.2676611729242273</v>
      </c>
      <c r="T1560" s="150" t="s">
        <v>169</v>
      </c>
      <c r="V1560" s="153"/>
      <c r="W1560" s="107"/>
      <c r="X1560" s="167"/>
    </row>
    <row r="1561" spans="2:24">
      <c r="B1561" s="251"/>
      <c r="C1561" s="243"/>
      <c r="D1561" s="244"/>
      <c r="E1561" s="107"/>
      <c r="F1561" s="245"/>
      <c r="H1561" s="246"/>
      <c r="I1561" s="247"/>
      <c r="J1561" s="235"/>
      <c r="L1561" s="268" t="s">
        <v>167</v>
      </c>
      <c r="M1561" s="278">
        <v>44085</v>
      </c>
      <c r="N1561" s="269">
        <f t="shared" si="312"/>
        <v>618</v>
      </c>
      <c r="O1561" s="261">
        <v>2</v>
      </c>
      <c r="P1561" s="108">
        <f t="shared" si="313"/>
        <v>1.4136986301369863</v>
      </c>
      <c r="R1561" s="142">
        <f t="shared" si="314"/>
        <v>44083</v>
      </c>
      <c r="S1561" s="149">
        <f>MAX(0,$S$14*O1560*Parameter!$C$6*Parameter!$C$5*Parameter!$C$7*Parameter!$C$8*Parameter!$C$9*Parameter!$C$19*P1560)</f>
        <v>2.5605967037545363</v>
      </c>
      <c r="T1561" s="150" t="s">
        <v>169</v>
      </c>
      <c r="V1561" s="153"/>
      <c r="W1561" s="107"/>
      <c r="X1561" s="167"/>
    </row>
    <row r="1562" spans="2:24">
      <c r="B1562" s="251"/>
      <c r="C1562" s="243"/>
      <c r="D1562" s="244"/>
      <c r="E1562" s="107"/>
      <c r="F1562" s="245"/>
      <c r="H1562" s="246"/>
      <c r="I1562" s="247"/>
      <c r="J1562" s="235"/>
      <c r="L1562" s="268" t="s">
        <v>167</v>
      </c>
      <c r="M1562" s="278">
        <v>44089</v>
      </c>
      <c r="N1562" s="269">
        <f t="shared" si="312"/>
        <v>622</v>
      </c>
      <c r="O1562" s="261">
        <v>3</v>
      </c>
      <c r="P1562" s="108">
        <f t="shared" si="313"/>
        <v>1.4136986301369863</v>
      </c>
      <c r="R1562" s="142">
        <f t="shared" si="314"/>
        <v>44085</v>
      </c>
      <c r="S1562" s="149">
        <f>MAX(0,$S$14*O1561*Parameter!$C$6*Parameter!$C$5*Parameter!$C$7*Parameter!$C$8*Parameter!$C$9*Parameter!$C$19*P1561)</f>
        <v>1.7070644691696908</v>
      </c>
      <c r="T1562" s="150" t="s">
        <v>169</v>
      </c>
      <c r="V1562" s="153"/>
      <c r="W1562" s="107"/>
      <c r="X1562" s="167"/>
    </row>
    <row r="1563" spans="2:24">
      <c r="B1563" s="251"/>
      <c r="C1563" s="243"/>
      <c r="D1563" s="244"/>
      <c r="E1563" s="107"/>
      <c r="F1563" s="245"/>
      <c r="H1563" s="246"/>
      <c r="I1563" s="247"/>
      <c r="J1563" s="235"/>
      <c r="L1563" s="268" t="s">
        <v>167</v>
      </c>
      <c r="M1563" s="278">
        <v>44091</v>
      </c>
      <c r="N1563" s="269">
        <f t="shared" si="312"/>
        <v>624</v>
      </c>
      <c r="O1563" s="261">
        <v>4</v>
      </c>
      <c r="P1563" s="108">
        <f t="shared" si="313"/>
        <v>1.4136986301369863</v>
      </c>
      <c r="R1563" s="142">
        <f t="shared" si="314"/>
        <v>44089</v>
      </c>
      <c r="S1563" s="149">
        <f>MAX(0,$S$14*O1562*Parameter!$C$6*Parameter!$C$5*Parameter!$C$7*Parameter!$C$8*Parameter!$C$9*Parameter!$C$19*P1562)</f>
        <v>2.5605967037545363</v>
      </c>
      <c r="T1563" s="150" t="s">
        <v>169</v>
      </c>
      <c r="V1563" s="153"/>
      <c r="W1563" s="107"/>
      <c r="X1563" s="167"/>
    </row>
    <row r="1564" spans="2:24">
      <c r="B1564" s="251"/>
      <c r="C1564" s="243"/>
      <c r="D1564" s="244"/>
      <c r="E1564" s="107"/>
      <c r="F1564" s="245"/>
      <c r="H1564" s="246"/>
      <c r="I1564" s="247"/>
      <c r="J1564" s="235"/>
      <c r="L1564" s="285" t="s">
        <v>176</v>
      </c>
      <c r="M1564" s="285"/>
      <c r="N1564" s="285"/>
      <c r="O1564" s="286">
        <f>SUM(O1518:O1563)</f>
        <v>142</v>
      </c>
      <c r="P1564" s="287"/>
      <c r="R1564" s="142">
        <f t="shared" si="314"/>
        <v>44091</v>
      </c>
      <c r="S1564" s="149">
        <f>MAX(0,$S$14*O1563*Parameter!$C$6*Parameter!$C$5*Parameter!$C$7*Parameter!$C$8*Parameter!$C$9*Parameter!$C$19*P1563)</f>
        <v>3.4141289383393816</v>
      </c>
      <c r="T1564" s="150" t="s">
        <v>169</v>
      </c>
      <c r="V1564" s="153"/>
      <c r="W1564" s="107"/>
      <c r="X1564" s="167"/>
    </row>
    <row r="1565" spans="2:24">
      <c r="B1565" s="251"/>
      <c r="C1565" s="243"/>
      <c r="D1565" s="244"/>
      <c r="E1565" s="107"/>
      <c r="F1565" s="245"/>
      <c r="H1565" s="246"/>
      <c r="I1565" s="247"/>
      <c r="J1565" s="235"/>
      <c r="L1565" s="285"/>
      <c r="M1565" s="285"/>
      <c r="N1565" s="285"/>
      <c r="O1565" s="286"/>
      <c r="P1565" s="287"/>
      <c r="R1565" s="144" t="s">
        <v>177</v>
      </c>
      <c r="S1565" s="238">
        <f>SUM(S1519:S1564)</f>
        <v>109.23558470448454</v>
      </c>
      <c r="T1565" s="150" t="s">
        <v>169</v>
      </c>
      <c r="V1565" s="153"/>
      <c r="W1565" s="107"/>
      <c r="X1565" s="167"/>
    </row>
    <row r="1566" spans="2:24" ht="15.75" thickBot="1">
      <c r="B1566" s="252"/>
      <c r="C1566" s="253"/>
      <c r="D1566" s="254"/>
      <c r="E1566" s="255"/>
      <c r="F1566" s="256"/>
      <c r="G1566" s="168"/>
      <c r="H1566" s="257"/>
      <c r="I1566" s="258"/>
      <c r="J1566" s="236"/>
      <c r="K1566" s="172"/>
      <c r="L1566" s="172"/>
      <c r="M1566" s="172"/>
      <c r="N1566" s="172"/>
      <c r="O1566" s="172"/>
      <c r="P1566" s="172"/>
      <c r="Q1566" s="172"/>
      <c r="R1566" s="172"/>
      <c r="S1566" s="172"/>
      <c r="T1566" s="172"/>
      <c r="U1566" s="172"/>
      <c r="V1566" s="259"/>
      <c r="W1566" s="255"/>
      <c r="X1566" s="260"/>
    </row>
    <row r="1567" spans="2:24" ht="15.75" thickBot="1"/>
    <row r="1568" spans="2:24" ht="24" thickBot="1">
      <c r="B1568" s="174" t="s">
        <v>103</v>
      </c>
      <c r="C1568" s="158" t="s">
        <v>146</v>
      </c>
      <c r="D1568" s="175">
        <f>I1570+S1570</f>
        <v>12227</v>
      </c>
      <c r="E1568" s="176" t="s">
        <v>147</v>
      </c>
      <c r="F1568" s="158" t="str">
        <f>X1577</f>
        <v>Less than expected</v>
      </c>
      <c r="G1568" s="177"/>
      <c r="H1568" s="177"/>
      <c r="I1568" s="175">
        <f>E1599+O1587</f>
        <v>18000</v>
      </c>
      <c r="J1568" s="177" t="s">
        <v>148</v>
      </c>
      <c r="K1568" s="177"/>
      <c r="L1568" s="177"/>
      <c r="M1568" s="186">
        <v>0</v>
      </c>
      <c r="N1568" s="177" t="s">
        <v>149</v>
      </c>
      <c r="O1568" s="177"/>
      <c r="P1568" s="177"/>
      <c r="Q1568" s="177"/>
      <c r="R1568" s="177"/>
      <c r="S1568" s="175">
        <f>I1568-M1568</f>
        <v>18000</v>
      </c>
      <c r="T1568" s="177" t="s">
        <v>150</v>
      </c>
      <c r="U1568" s="177"/>
      <c r="V1568" s="177"/>
      <c r="W1568" s="242">
        <f>S1568*'MR Reference'!$C$79</f>
        <v>16560</v>
      </c>
      <c r="X1568" s="241" t="s">
        <v>151</v>
      </c>
    </row>
    <row r="1569" spans="2:24" ht="19.5" thickBot="1">
      <c r="B1569" s="159"/>
      <c r="C1569" s="14"/>
      <c r="D1569" s="14"/>
      <c r="E1569" s="15"/>
      <c r="F1569" s="16"/>
      <c r="G1569" s="14"/>
      <c r="X1569" s="160"/>
    </row>
    <row r="1570" spans="2:24" ht="24" thickBot="1">
      <c r="B1570" s="67" t="s">
        <v>366</v>
      </c>
      <c r="C1570" s="237" t="s">
        <v>153</v>
      </c>
      <c r="D1570" s="69"/>
      <c r="E1570" s="70"/>
      <c r="F1570" s="68"/>
      <c r="G1570" s="71"/>
      <c r="H1570" s="68" t="s">
        <v>146</v>
      </c>
      <c r="I1570" s="141">
        <f>ROUNDDOWN(I1600,0)</f>
        <v>12158</v>
      </c>
      <c r="J1570" s="72" t="s">
        <v>147</v>
      </c>
      <c r="L1570" s="67" t="s">
        <v>367</v>
      </c>
      <c r="M1570" s="237" t="s">
        <v>155</v>
      </c>
      <c r="N1570" s="69"/>
      <c r="O1570" s="70"/>
      <c r="P1570" s="239"/>
      <c r="Q1570" s="71"/>
      <c r="R1570" s="68" t="s">
        <v>146</v>
      </c>
      <c r="S1570" s="141">
        <f>ROUNDDOWN(S1588,0)</f>
        <v>69</v>
      </c>
      <c r="T1570" s="72" t="s">
        <v>147</v>
      </c>
      <c r="V1570" s="288" t="s">
        <v>156</v>
      </c>
      <c r="W1570" s="289"/>
      <c r="X1570" s="290"/>
    </row>
    <row r="1571" spans="2:24" ht="18.75">
      <c r="B1571" s="159"/>
      <c r="C1571" s="14"/>
      <c r="D1571" s="14"/>
      <c r="E1571" s="15"/>
      <c r="F1571" s="16"/>
      <c r="G1571" s="14"/>
      <c r="L1571" s="11"/>
      <c r="M1571" s="14"/>
      <c r="N1571" s="14"/>
      <c r="O1571" s="15"/>
      <c r="P1571" s="16"/>
      <c r="Q1571" s="14"/>
      <c r="X1571" s="160"/>
    </row>
    <row r="1572" spans="2:24" ht="18.75">
      <c r="B1572" s="161" t="s">
        <v>157</v>
      </c>
      <c r="C1572" s="14"/>
      <c r="D1572" s="14"/>
      <c r="E1572" s="15"/>
      <c r="F1572" s="16"/>
      <c r="G1572" s="14"/>
      <c r="H1572" s="17" t="s">
        <v>158</v>
      </c>
      <c r="L1572" s="17" t="s">
        <v>283</v>
      </c>
      <c r="M1572" s="14"/>
      <c r="N1572" s="14"/>
      <c r="O1572" s="15"/>
      <c r="P1572" s="16"/>
      <c r="Q1572" s="14"/>
      <c r="R1572" s="17" t="s">
        <v>158</v>
      </c>
      <c r="V1572" s="17" t="s">
        <v>156</v>
      </c>
      <c r="X1572" s="160"/>
    </row>
    <row r="1573" spans="2:24" ht="23.25">
      <c r="B1573" s="162" t="s">
        <v>368</v>
      </c>
      <c r="C1573" s="146"/>
      <c r="D1573" s="144" t="s">
        <v>160</v>
      </c>
      <c r="E1573" s="147" t="s">
        <v>267</v>
      </c>
      <c r="F1573" s="144" t="s">
        <v>162</v>
      </c>
      <c r="G1573" s="18"/>
      <c r="H1573" s="145" t="s">
        <v>366</v>
      </c>
      <c r="I1573" s="144" t="s">
        <v>163</v>
      </c>
      <c r="J1573" s="148" t="s">
        <v>164</v>
      </c>
      <c r="L1573" s="143" t="s">
        <v>369</v>
      </c>
      <c r="M1573" s="146"/>
      <c r="N1573" s="144" t="s">
        <v>160</v>
      </c>
      <c r="O1573" s="147" t="s">
        <v>161</v>
      </c>
      <c r="P1573" s="144" t="s">
        <v>162</v>
      </c>
      <c r="Q1573" s="18"/>
      <c r="R1573" s="145" t="s">
        <v>367</v>
      </c>
      <c r="S1573" s="144" t="s">
        <v>163</v>
      </c>
      <c r="T1573" s="148" t="s">
        <v>164</v>
      </c>
      <c r="V1573" s="143" t="s">
        <v>103</v>
      </c>
      <c r="W1573" s="148" t="s">
        <v>166</v>
      </c>
      <c r="X1573" s="163" t="s">
        <v>164</v>
      </c>
    </row>
    <row r="1574" spans="2:24">
      <c r="B1574" s="164" t="s">
        <v>167</v>
      </c>
      <c r="C1574" s="178">
        <v>43864</v>
      </c>
      <c r="D1574" s="157">
        <f t="shared" ref="D1574:D1598" si="315">(C1574+(365*2))-$C$3</f>
        <v>397</v>
      </c>
      <c r="E1574" s="152">
        <v>274</v>
      </c>
      <c r="F1574" s="108">
        <f t="shared" ref="F1574:F1598" si="316">MIN($C$5/365, (D1574/365))</f>
        <v>1.0876712328767124</v>
      </c>
      <c r="H1574" s="144" t="s">
        <v>168</v>
      </c>
      <c r="I1574" s="147">
        <f>Parameter!$C$18*(Parameter!$C$17/Parameter!$C$4-1)</f>
        <v>1.9310126823253633</v>
      </c>
      <c r="J1574" s="144" t="s">
        <v>169</v>
      </c>
      <c r="L1574" s="268" t="s">
        <v>290</v>
      </c>
      <c r="M1574" s="178">
        <v>43898</v>
      </c>
      <c r="N1574" s="269">
        <f>(M1574+(365*2))-$C$3</f>
        <v>431</v>
      </c>
      <c r="O1574" s="270">
        <v>2</v>
      </c>
      <c r="P1574" s="108">
        <f>MIN($C$5/365, (N1574/365))</f>
        <v>1.1808219178082191</v>
      </c>
      <c r="Q1574" s="11"/>
      <c r="R1574" s="144" t="s">
        <v>168</v>
      </c>
      <c r="S1574" s="147">
        <f>Parameter!$C$18*(Parameter!$C$17/Parameter!$C$4-1)</f>
        <v>1.9310126823253633</v>
      </c>
      <c r="T1574" s="144" t="s">
        <v>169</v>
      </c>
      <c r="V1574" s="151" t="s">
        <v>170</v>
      </c>
      <c r="W1574" s="152">
        <v>44394</v>
      </c>
      <c r="X1574" s="165" t="s">
        <v>171</v>
      </c>
    </row>
    <row r="1575" spans="2:24">
      <c r="B1575" s="164" t="s">
        <v>167</v>
      </c>
      <c r="C1575" s="178">
        <v>43865</v>
      </c>
      <c r="D1575" s="157">
        <f t="shared" si="315"/>
        <v>398</v>
      </c>
      <c r="E1575" s="152">
        <v>58</v>
      </c>
      <c r="F1575" s="108">
        <f t="shared" si="316"/>
        <v>1.0904109589041096</v>
      </c>
      <c r="H1575" s="142">
        <f t="shared" ref="H1575:H1597" si="317">C1574</f>
        <v>43864</v>
      </c>
      <c r="I1575" s="149">
        <f>MAX(0,$I$14*E1574*Parameter!$C$6*Parameter!$C$5*Parameter!$C$7*Parameter!$C$8*Parameter!$C$9*Parameter!$C$19*F1574)</f>
        <v>179.9331965381208</v>
      </c>
      <c r="J1575" s="150" t="s">
        <v>187</v>
      </c>
      <c r="L1575" s="268" t="s">
        <v>167</v>
      </c>
      <c r="M1575" s="178">
        <v>43901</v>
      </c>
      <c r="N1575" s="269">
        <f t="shared" ref="N1575:N1584" si="318">(M1575+(365*2))-$C$3</f>
        <v>434</v>
      </c>
      <c r="O1575" s="270">
        <v>2</v>
      </c>
      <c r="P1575" s="108">
        <f t="shared" ref="P1575:P1584" si="319">MIN($C$5/365, (N1575/365))</f>
        <v>1.189041095890411</v>
      </c>
      <c r="Q1575" s="11"/>
      <c r="R1575" s="142">
        <f>M1574</f>
        <v>43898</v>
      </c>
      <c r="S1575" s="149">
        <f>MAX(0,$S$14*O1574*Parameter!$C$6*Parameter!$C$5*Parameter!$C$7*Parameter!$C$8*Parameter!$C$9*Parameter!$C$19*P1574)</f>
        <v>1.4258619887832107</v>
      </c>
      <c r="T1575" s="150" t="s">
        <v>169</v>
      </c>
      <c r="V1575" s="151" t="s">
        <v>172</v>
      </c>
      <c r="W1575" s="152">
        <f>(W1574/365)*$C$5</f>
        <v>62759.736986301366</v>
      </c>
      <c r="X1575" s="165" t="s">
        <v>173</v>
      </c>
    </row>
    <row r="1576" spans="2:24">
      <c r="B1576" s="164" t="s">
        <v>167</v>
      </c>
      <c r="C1576" s="178">
        <v>43866</v>
      </c>
      <c r="D1576" s="157">
        <f t="shared" si="315"/>
        <v>399</v>
      </c>
      <c r="E1576" s="152">
        <v>223</v>
      </c>
      <c r="F1576" s="108">
        <f t="shared" si="316"/>
        <v>1.0931506849315069</v>
      </c>
      <c r="H1576" s="142">
        <f t="shared" si="317"/>
        <v>43865</v>
      </c>
      <c r="I1576" s="149">
        <f>MAX(0,$I$14*E1575*Parameter!$C$6*Parameter!$C$5*Parameter!$C$7*Parameter!$C$8*Parameter!$C$9*Parameter!$C$19*F1575)</f>
        <v>38.183988572008865</v>
      </c>
      <c r="J1576" s="150" t="s">
        <v>187</v>
      </c>
      <c r="L1576" s="268" t="s">
        <v>167</v>
      </c>
      <c r="M1576" s="178">
        <v>43906</v>
      </c>
      <c r="N1576" s="269">
        <f t="shared" si="318"/>
        <v>439</v>
      </c>
      <c r="O1576" s="270">
        <v>2</v>
      </c>
      <c r="P1576" s="108">
        <f t="shared" si="319"/>
        <v>1.2027397260273973</v>
      </c>
      <c r="Q1576" s="11"/>
      <c r="R1576" s="142">
        <f t="shared" ref="R1576:R1584" si="320">M1575</f>
        <v>43901</v>
      </c>
      <c r="S1576" s="149">
        <f>MAX(0,$S$14*O1575*Parameter!$C$6*Parameter!$C$5*Parameter!$C$7*Parameter!$C$8*Parameter!$C$9*Parameter!$C$19*P1575)</f>
        <v>1.4357867822086159</v>
      </c>
      <c r="T1576" s="150" t="s">
        <v>169</v>
      </c>
      <c r="V1576" s="151" t="s">
        <v>174</v>
      </c>
      <c r="W1576" s="154">
        <f>D1568</f>
        <v>12227</v>
      </c>
      <c r="X1576" s="165" t="s">
        <v>173</v>
      </c>
    </row>
    <row r="1577" spans="2:24">
      <c r="B1577" s="164" t="s">
        <v>167</v>
      </c>
      <c r="C1577" s="178">
        <v>43867</v>
      </c>
      <c r="D1577" s="157">
        <f t="shared" si="315"/>
        <v>400</v>
      </c>
      <c r="E1577" s="152">
        <v>439</v>
      </c>
      <c r="F1577" s="108">
        <f t="shared" si="316"/>
        <v>1.095890410958904</v>
      </c>
      <c r="H1577" s="142">
        <f t="shared" si="317"/>
        <v>43866</v>
      </c>
      <c r="I1577" s="149">
        <f>MAX(0,$I$14*E1576*Parameter!$C$6*Parameter!$C$5*Parameter!$C$7*Parameter!$C$8*Parameter!$C$9*Parameter!$C$19*F1576)</f>
        <v>147.17972410204609</v>
      </c>
      <c r="J1577" s="150" t="s">
        <v>187</v>
      </c>
      <c r="L1577" s="268" t="s">
        <v>167</v>
      </c>
      <c r="M1577" s="278">
        <v>43965</v>
      </c>
      <c r="N1577" s="269">
        <f t="shared" si="318"/>
        <v>498</v>
      </c>
      <c r="O1577" s="261">
        <v>3</v>
      </c>
      <c r="P1577" s="108">
        <f t="shared" si="319"/>
        <v>1.3643835616438356</v>
      </c>
      <c r="R1577" s="142">
        <f t="shared" si="320"/>
        <v>43906</v>
      </c>
      <c r="S1577" s="149">
        <f>MAX(0,$S$14*O1576*Parameter!$C$6*Parameter!$C$5*Parameter!$C$7*Parameter!$C$8*Parameter!$C$9*Parameter!$C$19*P1576)</f>
        <v>1.4523281045842913</v>
      </c>
      <c r="T1577" s="150" t="s">
        <v>169</v>
      </c>
      <c r="V1577" s="155" t="s">
        <v>175</v>
      </c>
      <c r="W1577" s="156">
        <f>(W1575-W1576)/W1575</f>
        <v>0.8051776411575976</v>
      </c>
      <c r="X1577" s="166" t="str">
        <f>IF(W1577&lt;100%,"Less than expected","More than expected")</f>
        <v>Less than expected</v>
      </c>
    </row>
    <row r="1578" spans="2:24">
      <c r="B1578" s="164" t="s">
        <v>167</v>
      </c>
      <c r="C1578" s="178">
        <v>43868</v>
      </c>
      <c r="D1578" s="157">
        <f t="shared" si="315"/>
        <v>401</v>
      </c>
      <c r="E1578" s="152">
        <v>247</v>
      </c>
      <c r="F1578" s="108">
        <f t="shared" si="316"/>
        <v>1.0986301369863014</v>
      </c>
      <c r="H1578" s="142">
        <f t="shared" si="317"/>
        <v>43867</v>
      </c>
      <c r="I1578" s="149">
        <f>MAX(0,$I$14*E1577*Parameter!$C$6*Parameter!$C$5*Parameter!$C$7*Parameter!$C$8*Parameter!$C$9*Parameter!$C$19*F1577)</f>
        <v>290.46562091685826</v>
      </c>
      <c r="J1578" s="150" t="s">
        <v>187</v>
      </c>
      <c r="L1578" s="268" t="s">
        <v>167</v>
      </c>
      <c r="M1578" s="278">
        <v>43972</v>
      </c>
      <c r="N1578" s="269">
        <f t="shared" si="318"/>
        <v>505</v>
      </c>
      <c r="O1578" s="261">
        <v>1</v>
      </c>
      <c r="P1578" s="108">
        <f t="shared" si="319"/>
        <v>1.3835616438356164</v>
      </c>
      <c r="R1578" s="142">
        <f t="shared" si="320"/>
        <v>43965</v>
      </c>
      <c r="S1578" s="149">
        <f>MAX(0,$S$14*O1577*Parameter!$C$6*Parameter!$C$5*Parameter!$C$7*Parameter!$C$8*Parameter!$C$9*Parameter!$C$19*P1577)</f>
        <v>2.47127356292589</v>
      </c>
      <c r="T1578" s="150" t="s">
        <v>169</v>
      </c>
      <c r="V1578" s="153"/>
      <c r="W1578" s="107"/>
      <c r="X1578" s="167"/>
    </row>
    <row r="1579" spans="2:24">
      <c r="B1579" s="164" t="s">
        <v>167</v>
      </c>
      <c r="C1579" s="178">
        <v>43869</v>
      </c>
      <c r="D1579" s="157">
        <f t="shared" si="315"/>
        <v>402</v>
      </c>
      <c r="E1579" s="152">
        <v>104</v>
      </c>
      <c r="F1579" s="108">
        <f t="shared" si="316"/>
        <v>1.1013698630136985</v>
      </c>
      <c r="H1579" s="142">
        <f t="shared" si="317"/>
        <v>43868</v>
      </c>
      <c r="I1579" s="149">
        <f>MAX(0,$I$14*E1578*Parameter!$C$6*Parameter!$C$5*Parameter!$C$7*Parameter!$C$8*Parameter!$C$9*Parameter!$C$19*F1578)</f>
        <v>163.83683573435115</v>
      </c>
      <c r="J1579" s="150" t="s">
        <v>187</v>
      </c>
      <c r="L1579" s="268" t="s">
        <v>167</v>
      </c>
      <c r="M1579" s="278">
        <v>44029</v>
      </c>
      <c r="N1579" s="269">
        <f t="shared" si="318"/>
        <v>562</v>
      </c>
      <c r="O1579" s="261">
        <v>2</v>
      </c>
      <c r="P1579" s="108">
        <f t="shared" si="319"/>
        <v>1.4136986301369863</v>
      </c>
      <c r="R1579" s="142">
        <f t="shared" si="320"/>
        <v>43972</v>
      </c>
      <c r="S1579" s="149">
        <f>MAX(0,$S$14*O1578*Parameter!$C$6*Parameter!$C$5*Parameter!$C$7*Parameter!$C$8*Parameter!$C$9*Parameter!$C$19*P1578)</f>
        <v>0.83533677997160249</v>
      </c>
      <c r="T1579" s="150" t="s">
        <v>169</v>
      </c>
      <c r="V1579" s="153"/>
      <c r="W1579" s="107"/>
      <c r="X1579" s="167"/>
    </row>
    <row r="1580" spans="2:24">
      <c r="B1580" s="164" t="s">
        <v>167</v>
      </c>
      <c r="C1580" s="178">
        <v>43870</v>
      </c>
      <c r="D1580" s="157">
        <f t="shared" si="315"/>
        <v>403</v>
      </c>
      <c r="E1580" s="152">
        <v>1182</v>
      </c>
      <c r="F1580" s="108">
        <f t="shared" si="316"/>
        <v>1.1041095890410959</v>
      </c>
      <c r="H1580" s="142">
        <f t="shared" si="317"/>
        <v>43869</v>
      </c>
      <c r="I1580" s="149">
        <f>MAX(0,$I$14*E1579*Parameter!$C$6*Parameter!$C$5*Parameter!$C$7*Parameter!$C$8*Parameter!$C$9*Parameter!$C$19*F1579)</f>
        <v>69.15596058822328</v>
      </c>
      <c r="J1580" s="150" t="s">
        <v>187</v>
      </c>
      <c r="L1580" s="268" t="s">
        <v>167</v>
      </c>
      <c r="M1580" s="278">
        <v>44037</v>
      </c>
      <c r="N1580" s="269">
        <f t="shared" si="318"/>
        <v>570</v>
      </c>
      <c r="O1580" s="261">
        <v>2</v>
      </c>
      <c r="P1580" s="108">
        <f t="shared" si="319"/>
        <v>1.4136986301369863</v>
      </c>
      <c r="R1580" s="142">
        <f t="shared" si="320"/>
        <v>44029</v>
      </c>
      <c r="S1580" s="149">
        <f>MAX(0,$S$14*O1579*Parameter!$C$6*Parameter!$C$5*Parameter!$C$7*Parameter!$C$8*Parameter!$C$9*Parameter!$C$19*P1579)</f>
        <v>1.7070644691696908</v>
      </c>
      <c r="T1580" s="150" t="s">
        <v>169</v>
      </c>
      <c r="V1580" s="153"/>
      <c r="W1580" s="107"/>
      <c r="X1580" s="167"/>
    </row>
    <row r="1581" spans="2:24">
      <c r="B1581" s="164" t="s">
        <v>167</v>
      </c>
      <c r="C1581" s="178">
        <v>43871</v>
      </c>
      <c r="D1581" s="157">
        <f t="shared" si="315"/>
        <v>404</v>
      </c>
      <c r="E1581" s="152">
        <v>360</v>
      </c>
      <c r="F1581" s="108">
        <f t="shared" si="316"/>
        <v>1.106849315068493</v>
      </c>
      <c r="H1581" s="142">
        <f t="shared" si="317"/>
        <v>43870</v>
      </c>
      <c r="I1581" s="149">
        <f>MAX(0,$I$14*E1580*Parameter!$C$6*Parameter!$C$5*Parameter!$C$7*Parameter!$C$8*Parameter!$C$9*Parameter!$C$19*F1580)</f>
        <v>787.93927483634263</v>
      </c>
      <c r="J1581" s="150" t="s">
        <v>187</v>
      </c>
      <c r="L1581" s="268" t="s">
        <v>167</v>
      </c>
      <c r="M1581" s="278">
        <v>44050</v>
      </c>
      <c r="N1581" s="269">
        <f t="shared" si="318"/>
        <v>583</v>
      </c>
      <c r="O1581" s="261">
        <v>1</v>
      </c>
      <c r="P1581" s="108">
        <f t="shared" si="319"/>
        <v>1.4136986301369863</v>
      </c>
      <c r="R1581" s="142">
        <f t="shared" si="320"/>
        <v>44037</v>
      </c>
      <c r="S1581" s="149">
        <f>MAX(0,$S$14*O1580*Parameter!$C$6*Parameter!$C$5*Parameter!$C$7*Parameter!$C$8*Parameter!$C$9*Parameter!$C$19*P1580)</f>
        <v>1.7070644691696908</v>
      </c>
      <c r="T1581" s="150" t="s">
        <v>169</v>
      </c>
      <c r="V1581" s="153"/>
      <c r="W1581" s="107"/>
      <c r="X1581" s="167"/>
    </row>
    <row r="1582" spans="2:24">
      <c r="B1582" s="164" t="s">
        <v>167</v>
      </c>
      <c r="C1582" s="178">
        <v>43872</v>
      </c>
      <c r="D1582" s="157">
        <f t="shared" si="315"/>
        <v>405</v>
      </c>
      <c r="E1582" s="152">
        <v>884</v>
      </c>
      <c r="F1582" s="108">
        <f t="shared" si="316"/>
        <v>1.1095890410958904</v>
      </c>
      <c r="H1582" s="142">
        <f t="shared" si="317"/>
        <v>43871</v>
      </c>
      <c r="I1582" s="149">
        <f>MAX(0,$I$14*E1581*Parameter!$C$6*Parameter!$C$5*Parameter!$C$7*Parameter!$C$8*Parameter!$C$9*Parameter!$C$19*F1581)</f>
        <v>240.57699263182153</v>
      </c>
      <c r="J1582" s="150" t="s">
        <v>187</v>
      </c>
      <c r="L1582" s="268" t="s">
        <v>167</v>
      </c>
      <c r="M1582" s="278">
        <v>44093</v>
      </c>
      <c r="N1582" s="269">
        <f t="shared" si="318"/>
        <v>626</v>
      </c>
      <c r="O1582" s="261">
        <v>2</v>
      </c>
      <c r="P1582" s="108">
        <f t="shared" si="319"/>
        <v>1.4136986301369863</v>
      </c>
      <c r="R1582" s="142">
        <f t="shared" si="320"/>
        <v>44050</v>
      </c>
      <c r="S1582" s="149">
        <f>MAX(0,$S$14*O1581*Parameter!$C$6*Parameter!$C$5*Parameter!$C$7*Parameter!$C$8*Parameter!$C$9*Parameter!$C$19*P1581)</f>
        <v>0.8535322345848454</v>
      </c>
      <c r="T1582" s="150" t="s">
        <v>169</v>
      </c>
      <c r="V1582" s="153"/>
      <c r="W1582" s="107"/>
      <c r="X1582" s="167"/>
    </row>
    <row r="1583" spans="2:24">
      <c r="B1583" s="164" t="s">
        <v>167</v>
      </c>
      <c r="C1583" s="178">
        <v>43873</v>
      </c>
      <c r="D1583" s="157">
        <f t="shared" si="315"/>
        <v>406</v>
      </c>
      <c r="E1583" s="152">
        <v>573</v>
      </c>
      <c r="F1583" s="108">
        <f t="shared" si="316"/>
        <v>1.1123287671232878</v>
      </c>
      <c r="H1583" s="142">
        <f t="shared" si="317"/>
        <v>43872</v>
      </c>
      <c r="I1583" s="149">
        <f>MAX(0,$I$14*E1582*Parameter!$C$6*Parameter!$C$5*Parameter!$C$7*Parameter!$C$8*Parameter!$C$9*Parameter!$C$19*F1582)</f>
        <v>592.21242369392712</v>
      </c>
      <c r="J1583" s="150" t="s">
        <v>187</v>
      </c>
      <c r="L1583" s="268" t="s">
        <v>167</v>
      </c>
      <c r="M1583" s="278">
        <v>44095</v>
      </c>
      <c r="N1583" s="269">
        <f t="shared" si="318"/>
        <v>628</v>
      </c>
      <c r="O1583" s="261">
        <v>2</v>
      </c>
      <c r="P1583" s="108">
        <f t="shared" si="319"/>
        <v>1.4136986301369863</v>
      </c>
      <c r="R1583" s="142">
        <f t="shared" si="320"/>
        <v>44093</v>
      </c>
      <c r="S1583" s="149">
        <f>MAX(0,$S$14*O1582*Parameter!$C$6*Parameter!$C$5*Parameter!$C$7*Parameter!$C$8*Parameter!$C$9*Parameter!$C$19*P1582)</f>
        <v>1.7070644691696908</v>
      </c>
      <c r="T1583" s="150" t="s">
        <v>169</v>
      </c>
      <c r="V1583" s="153"/>
      <c r="W1583" s="107"/>
      <c r="X1583" s="167"/>
    </row>
    <row r="1584" spans="2:24">
      <c r="B1584" s="164" t="s">
        <v>167</v>
      </c>
      <c r="C1584" s="178">
        <v>43874</v>
      </c>
      <c r="D1584" s="157">
        <f t="shared" si="315"/>
        <v>407</v>
      </c>
      <c r="E1584" s="152">
        <v>666</v>
      </c>
      <c r="F1584" s="108">
        <f t="shared" si="316"/>
        <v>1.1150684931506849</v>
      </c>
      <c r="H1584" s="142">
        <f t="shared" si="317"/>
        <v>43873</v>
      </c>
      <c r="I1584" s="149">
        <f>MAX(0,$I$14*E1583*Parameter!$C$6*Parameter!$C$5*Parameter!$C$7*Parameter!$C$8*Parameter!$C$9*Parameter!$C$19*F1583)</f>
        <v>384.8140154832351</v>
      </c>
      <c r="J1584" s="150" t="s">
        <v>187</v>
      </c>
      <c r="L1584" s="268" t="s">
        <v>167</v>
      </c>
      <c r="M1584" s="278">
        <v>44116</v>
      </c>
      <c r="N1584" s="269">
        <f t="shared" si="318"/>
        <v>649</v>
      </c>
      <c r="O1584" s="261">
        <v>46</v>
      </c>
      <c r="P1584" s="108">
        <f t="shared" si="319"/>
        <v>1.4136986301369863</v>
      </c>
      <c r="R1584" s="142">
        <f t="shared" si="320"/>
        <v>44095</v>
      </c>
      <c r="S1584" s="149">
        <f>MAX(0,$S$14*O1583*Parameter!$C$6*Parameter!$C$5*Parameter!$C$7*Parameter!$C$8*Parameter!$C$9*Parameter!$C$19*P1583)</f>
        <v>1.7070644691696908</v>
      </c>
      <c r="T1584" s="150" t="s">
        <v>169</v>
      </c>
      <c r="V1584" s="153"/>
      <c r="W1584" s="107"/>
      <c r="X1584" s="167"/>
    </row>
    <row r="1585" spans="2:24">
      <c r="B1585" s="164" t="s">
        <v>167</v>
      </c>
      <c r="C1585" s="178">
        <v>43875</v>
      </c>
      <c r="D1585" s="157">
        <f t="shared" si="315"/>
        <v>408</v>
      </c>
      <c r="E1585" s="152">
        <v>1765</v>
      </c>
      <c r="F1585" s="108">
        <f t="shared" si="316"/>
        <v>1.1178082191780823</v>
      </c>
      <c r="H1585" s="142">
        <f t="shared" si="317"/>
        <v>43874</v>
      </c>
      <c r="I1585" s="149">
        <f>MAX(0,$I$14*E1584*Parameter!$C$6*Parameter!$C$5*Parameter!$C$7*Parameter!$C$8*Parameter!$C$9*Parameter!$C$19*F1584)</f>
        <v>448.37239257952973</v>
      </c>
      <c r="J1585" s="150" t="s">
        <v>187</v>
      </c>
      <c r="L1585" s="268" t="s">
        <v>167</v>
      </c>
      <c r="M1585" s="278">
        <v>44128</v>
      </c>
      <c r="N1585" s="269">
        <f t="shared" ref="N1585:N1586" si="321">(M1585+(365*2))-$C$3</f>
        <v>661</v>
      </c>
      <c r="O1585" s="261">
        <v>10</v>
      </c>
      <c r="P1585" s="108">
        <f t="shared" ref="P1585:P1586" si="322">MIN($C$5/365, (N1585/365))</f>
        <v>1.4136986301369863</v>
      </c>
      <c r="R1585" s="142">
        <f t="shared" ref="R1585:R1587" si="323">M1584</f>
        <v>44116</v>
      </c>
      <c r="S1585" s="149">
        <f>MAX(0,$S$14*O1584*Parameter!$C$6*Parameter!$C$5*Parameter!$C$7*Parameter!$C$8*Parameter!$C$9*Parameter!$C$19*P1584)</f>
        <v>39.262482790902894</v>
      </c>
      <c r="T1585" s="150" t="s">
        <v>169</v>
      </c>
      <c r="V1585" s="153"/>
      <c r="W1585" s="107"/>
      <c r="X1585" s="167"/>
    </row>
    <row r="1586" spans="2:24">
      <c r="B1586" s="164" t="s">
        <v>167</v>
      </c>
      <c r="C1586" s="178">
        <v>43876</v>
      </c>
      <c r="D1586" s="157">
        <f t="shared" si="315"/>
        <v>409</v>
      </c>
      <c r="E1586" s="152">
        <v>947</v>
      </c>
      <c r="F1586" s="108">
        <f t="shared" si="316"/>
        <v>1.1205479452054794</v>
      </c>
      <c r="H1586" s="142">
        <f t="shared" si="317"/>
        <v>43875</v>
      </c>
      <c r="I1586" s="149">
        <f>MAX(0,$I$14*E1585*Parameter!$C$6*Parameter!$C$5*Parameter!$C$7*Parameter!$C$8*Parameter!$C$9*Parameter!$C$19*F1585)</f>
        <v>1191.1737069171297</v>
      </c>
      <c r="J1586" s="150" t="s">
        <v>187</v>
      </c>
      <c r="L1586" s="268" t="s">
        <v>167</v>
      </c>
      <c r="M1586" s="278">
        <v>44148</v>
      </c>
      <c r="N1586" s="269">
        <f t="shared" si="321"/>
        <v>681</v>
      </c>
      <c r="O1586" s="261">
        <v>7</v>
      </c>
      <c r="P1586" s="108">
        <f t="shared" si="322"/>
        <v>1.4136986301369863</v>
      </c>
      <c r="R1586" s="142">
        <f t="shared" si="323"/>
        <v>44128</v>
      </c>
      <c r="S1586" s="149">
        <f>MAX(0,$S$14*O1585*Parameter!$C$6*Parameter!$C$5*Parameter!$C$7*Parameter!$C$8*Parameter!$C$9*Parameter!$C$19*P1585)</f>
        <v>8.5353223458484546</v>
      </c>
      <c r="T1586" s="150" t="s">
        <v>169</v>
      </c>
      <c r="V1586" s="153"/>
      <c r="W1586" s="107"/>
      <c r="X1586" s="167"/>
    </row>
    <row r="1587" spans="2:24">
      <c r="B1587" s="164" t="s">
        <v>167</v>
      </c>
      <c r="C1587" s="178">
        <v>43877</v>
      </c>
      <c r="D1587" s="157">
        <f t="shared" si="315"/>
        <v>410</v>
      </c>
      <c r="E1587" s="152">
        <v>1764</v>
      </c>
      <c r="F1587" s="108">
        <f t="shared" si="316"/>
        <v>1.1232876712328768</v>
      </c>
      <c r="H1587" s="142">
        <f t="shared" si="317"/>
        <v>43876</v>
      </c>
      <c r="I1587" s="149">
        <f>MAX(0,$I$14*E1586*Parameter!$C$6*Parameter!$C$5*Parameter!$C$7*Parameter!$C$8*Parameter!$C$9*Parameter!$C$19*F1586)</f>
        <v>640.68346065136836</v>
      </c>
      <c r="J1587" s="150" t="s">
        <v>187</v>
      </c>
      <c r="L1587" s="285" t="s">
        <v>176</v>
      </c>
      <c r="M1587" s="285"/>
      <c r="N1587" s="285"/>
      <c r="O1587" s="286">
        <f>SUM(O1574:O1586)</f>
        <v>82</v>
      </c>
      <c r="P1587" s="287"/>
      <c r="R1587" s="142">
        <f t="shared" si="323"/>
        <v>44148</v>
      </c>
      <c r="S1587" s="149">
        <f>MAX(0,$S$14*O1586*Parameter!$C$6*Parameter!$C$5*Parameter!$C$7*Parameter!$C$8*Parameter!$C$9*Parameter!$C$19*P1586)</f>
        <v>5.9747256420939188</v>
      </c>
      <c r="T1587" s="150" t="s">
        <v>169</v>
      </c>
      <c r="V1587" s="153"/>
      <c r="W1587" s="107"/>
      <c r="X1587" s="167"/>
    </row>
    <row r="1588" spans="2:24">
      <c r="B1588" s="164" t="s">
        <v>167</v>
      </c>
      <c r="C1588" s="178">
        <v>43878</v>
      </c>
      <c r="D1588" s="157">
        <f t="shared" si="315"/>
        <v>411</v>
      </c>
      <c r="E1588" s="152">
        <v>629</v>
      </c>
      <c r="F1588" s="108">
        <f t="shared" si="316"/>
        <v>1.1260273972602739</v>
      </c>
      <c r="H1588" s="142">
        <f t="shared" si="317"/>
        <v>43877</v>
      </c>
      <c r="I1588" s="149">
        <f>MAX(0,$I$14*E1587*Parameter!$C$6*Parameter!$C$5*Parameter!$C$7*Parameter!$C$8*Parameter!$C$9*Parameter!$C$19*F1587)</f>
        <v>1196.3345994983406</v>
      </c>
      <c r="J1588" s="150" t="s">
        <v>187</v>
      </c>
      <c r="L1588" s="285"/>
      <c r="M1588" s="285"/>
      <c r="N1588" s="285"/>
      <c r="O1588" s="286"/>
      <c r="P1588" s="287"/>
      <c r="R1588" s="144" t="s">
        <v>177</v>
      </c>
      <c r="S1588" s="238">
        <f>SUM(S1575:S1587)</f>
        <v>69.074908108582491</v>
      </c>
      <c r="T1588" s="150" t="s">
        <v>169</v>
      </c>
      <c r="V1588" s="153"/>
      <c r="W1588" s="107"/>
      <c r="X1588" s="167"/>
    </row>
    <row r="1589" spans="2:24">
      <c r="B1589" s="164" t="s">
        <v>167</v>
      </c>
      <c r="C1589" s="178">
        <v>43879</v>
      </c>
      <c r="D1589" s="157">
        <f t="shared" si="315"/>
        <v>412</v>
      </c>
      <c r="E1589" s="152">
        <v>1452</v>
      </c>
      <c r="F1589" s="108">
        <f t="shared" si="316"/>
        <v>1.1287671232876713</v>
      </c>
      <c r="H1589" s="142">
        <f t="shared" si="317"/>
        <v>43878</v>
      </c>
      <c r="I1589" s="149">
        <f>MAX(0,$I$14*E1588*Parameter!$C$6*Parameter!$C$5*Parameter!$C$7*Parameter!$C$8*Parameter!$C$9*Parameter!$C$19*F1588)</f>
        <v>427.62461192372035</v>
      </c>
      <c r="J1589" s="150" t="s">
        <v>187</v>
      </c>
      <c r="V1589" s="153"/>
      <c r="W1589" s="107"/>
      <c r="X1589" s="167"/>
    </row>
    <row r="1590" spans="2:24">
      <c r="B1590" s="164" t="s">
        <v>167</v>
      </c>
      <c r="C1590" s="178">
        <v>43880</v>
      </c>
      <c r="D1590" s="157">
        <f t="shared" si="315"/>
        <v>413</v>
      </c>
      <c r="E1590" s="152">
        <v>1248</v>
      </c>
      <c r="F1590" s="108">
        <f t="shared" si="316"/>
        <v>1.1315068493150684</v>
      </c>
      <c r="H1590" s="142">
        <f t="shared" si="317"/>
        <v>43879</v>
      </c>
      <c r="I1590" s="149">
        <f>MAX(0,$I$14*E1589*Parameter!$C$6*Parameter!$C$5*Parameter!$C$7*Parameter!$C$8*Parameter!$C$9*Parameter!$C$19*F1589)</f>
        <v>989.54160368659791</v>
      </c>
      <c r="J1590" s="150" t="s">
        <v>187</v>
      </c>
      <c r="V1590" s="153"/>
      <c r="W1590" s="107"/>
      <c r="X1590" s="167"/>
    </row>
    <row r="1591" spans="2:24">
      <c r="B1591" s="164" t="s">
        <v>167</v>
      </c>
      <c r="C1591" s="178">
        <v>43881</v>
      </c>
      <c r="D1591" s="157">
        <f t="shared" si="315"/>
        <v>414</v>
      </c>
      <c r="E1591" s="152">
        <v>749</v>
      </c>
      <c r="F1591" s="108">
        <f t="shared" si="316"/>
        <v>1.1342465753424658</v>
      </c>
      <c r="H1591" s="142">
        <f t="shared" si="317"/>
        <v>43880</v>
      </c>
      <c r="I1591" s="149">
        <f>MAX(0,$I$14*E1590*Parameter!$C$6*Parameter!$C$5*Parameter!$C$7*Parameter!$C$8*Parameter!$C$9*Parameter!$C$19*F1590)</f>
        <v>852.57945441600668</v>
      </c>
      <c r="J1591" s="150" t="s">
        <v>187</v>
      </c>
      <c r="V1591" s="153"/>
      <c r="W1591" s="107"/>
      <c r="X1591" s="167"/>
    </row>
    <row r="1592" spans="2:24">
      <c r="B1592" s="164" t="s">
        <v>167</v>
      </c>
      <c r="C1592" s="178">
        <v>43882</v>
      </c>
      <c r="D1592" s="157">
        <f t="shared" si="315"/>
        <v>415</v>
      </c>
      <c r="E1592" s="152">
        <v>1278</v>
      </c>
      <c r="F1592" s="108">
        <f t="shared" si="316"/>
        <v>1.1369863013698631</v>
      </c>
      <c r="H1592" s="142">
        <f t="shared" si="317"/>
        <v>43881</v>
      </c>
      <c r="I1592" s="149">
        <f>MAX(0,$I$14*E1591*Parameter!$C$6*Parameter!$C$5*Parameter!$C$7*Parameter!$C$8*Parameter!$C$9*Parameter!$C$19*F1591)</f>
        <v>512.92324901836514</v>
      </c>
      <c r="J1592" s="150" t="s">
        <v>187</v>
      </c>
      <c r="V1592" s="153"/>
      <c r="W1592" s="107"/>
      <c r="X1592" s="167"/>
    </row>
    <row r="1593" spans="2:24">
      <c r="B1593" s="164" t="s">
        <v>167</v>
      </c>
      <c r="C1593" s="178">
        <v>43883</v>
      </c>
      <c r="D1593" s="157">
        <f t="shared" si="315"/>
        <v>416</v>
      </c>
      <c r="E1593" s="152">
        <v>949</v>
      </c>
      <c r="F1593" s="108">
        <f t="shared" si="316"/>
        <v>1.1397260273972603</v>
      </c>
      <c r="H1593" s="142">
        <f t="shared" si="317"/>
        <v>43882</v>
      </c>
      <c r="I1593" s="149">
        <f>MAX(0,$I$14*E1592*Parameter!$C$6*Parameter!$C$5*Parameter!$C$7*Parameter!$C$8*Parameter!$C$9*Parameter!$C$19*F1592)</f>
        <v>877.30211483869073</v>
      </c>
      <c r="J1593" s="150" t="s">
        <v>187</v>
      </c>
      <c r="V1593" s="153"/>
      <c r="W1593" s="107"/>
      <c r="X1593" s="167"/>
    </row>
    <row r="1594" spans="2:24">
      <c r="B1594" s="164" t="s">
        <v>167</v>
      </c>
      <c r="C1594" s="178">
        <v>43884</v>
      </c>
      <c r="D1594" s="157">
        <f t="shared" si="315"/>
        <v>417</v>
      </c>
      <c r="E1594" s="152">
        <v>667</v>
      </c>
      <c r="F1594" s="108">
        <f t="shared" si="316"/>
        <v>1.1424657534246576</v>
      </c>
      <c r="H1594" s="142">
        <f t="shared" si="317"/>
        <v>43883</v>
      </c>
      <c r="I1594" s="149">
        <f>MAX(0,$I$14*E1593*Parameter!$C$6*Parameter!$C$5*Parameter!$C$7*Parameter!$C$8*Parameter!$C$9*Parameter!$C$19*F1593)</f>
        <v>653.02494127585987</v>
      </c>
      <c r="J1594" s="150" t="s">
        <v>187</v>
      </c>
      <c r="V1594" s="153"/>
      <c r="W1594" s="107"/>
      <c r="X1594" s="167"/>
    </row>
    <row r="1595" spans="2:24">
      <c r="B1595" s="164" t="s">
        <v>167</v>
      </c>
      <c r="C1595" s="178">
        <v>43886</v>
      </c>
      <c r="D1595" s="157">
        <f t="shared" si="315"/>
        <v>419</v>
      </c>
      <c r="E1595" s="152">
        <v>660</v>
      </c>
      <c r="F1595" s="108">
        <f t="shared" si="316"/>
        <v>1.1479452054794521</v>
      </c>
      <c r="H1595" s="142">
        <f t="shared" si="317"/>
        <v>43884</v>
      </c>
      <c r="I1595" s="149">
        <f>MAX(0,$I$14*E1594*Parameter!$C$6*Parameter!$C$5*Parameter!$C$7*Parameter!$C$8*Parameter!$C$9*Parameter!$C$19*F1594)</f>
        <v>460.07868642479531</v>
      </c>
      <c r="J1595" s="150" t="s">
        <v>187</v>
      </c>
      <c r="V1595" s="153"/>
      <c r="W1595" s="107"/>
      <c r="X1595" s="167"/>
    </row>
    <row r="1596" spans="2:24">
      <c r="B1596" s="164" t="s">
        <v>167</v>
      </c>
      <c r="C1596" s="178">
        <v>43887</v>
      </c>
      <c r="D1596" s="157">
        <f t="shared" si="315"/>
        <v>420</v>
      </c>
      <c r="E1596" s="152">
        <v>229</v>
      </c>
      <c r="F1596" s="108">
        <f t="shared" si="316"/>
        <v>1.1506849315068493</v>
      </c>
      <c r="H1596" s="142">
        <f t="shared" si="317"/>
        <v>43886</v>
      </c>
      <c r="I1596" s="149">
        <f>MAX(0,$I$14*E1595*Parameter!$C$6*Parameter!$C$5*Parameter!$C$7*Parameter!$C$8*Parameter!$C$9*Parameter!$C$19*F1595)</f>
        <v>457.43372897692478</v>
      </c>
      <c r="J1596" s="150" t="s">
        <v>187</v>
      </c>
      <c r="V1596" s="153"/>
      <c r="W1596" s="107"/>
      <c r="X1596" s="167"/>
    </row>
    <row r="1597" spans="2:24">
      <c r="B1597" s="164" t="s">
        <v>167</v>
      </c>
      <c r="C1597" s="178">
        <v>43888</v>
      </c>
      <c r="D1597" s="157">
        <f t="shared" si="315"/>
        <v>421</v>
      </c>
      <c r="E1597" s="152">
        <v>216</v>
      </c>
      <c r="F1597" s="108">
        <f t="shared" si="316"/>
        <v>1.1534246575342466</v>
      </c>
      <c r="H1597" s="142">
        <f t="shared" si="317"/>
        <v>43887</v>
      </c>
      <c r="I1597" s="149">
        <f>MAX(0,$I$14*E1596*Parameter!$C$6*Parameter!$C$5*Parameter!$C$7*Parameter!$C$8*Parameter!$C$9*Parameter!$C$19*F1596)</f>
        <v>159.094438609245</v>
      </c>
      <c r="J1597" s="150" t="s">
        <v>187</v>
      </c>
      <c r="V1597" s="153"/>
      <c r="W1597" s="107"/>
      <c r="X1597" s="167"/>
    </row>
    <row r="1598" spans="2:24">
      <c r="B1598" s="164" t="s">
        <v>167</v>
      </c>
      <c r="C1598" s="178">
        <v>43889</v>
      </c>
      <c r="D1598" s="157">
        <f t="shared" si="315"/>
        <v>422</v>
      </c>
      <c r="E1598" s="152">
        <v>355</v>
      </c>
      <c r="F1598" s="108">
        <f t="shared" si="316"/>
        <v>1.1561643835616437</v>
      </c>
      <c r="H1598" s="142">
        <f t="shared" ref="H1598:H1599" si="324">C1597</f>
        <v>43888</v>
      </c>
      <c r="I1598" s="149">
        <f>MAX(0,$I$14*E1597*Parameter!$C$6*Parameter!$C$5*Parameter!$C$7*Parameter!$C$8*Parameter!$C$9*Parameter!$C$19*F1597)</f>
        <v>150.42016915544093</v>
      </c>
      <c r="J1598" s="150" t="s">
        <v>187</v>
      </c>
      <c r="V1598" s="153"/>
      <c r="W1598" s="107"/>
      <c r="X1598" s="167"/>
    </row>
    <row r="1599" spans="2:24">
      <c r="B1599" s="301" t="s">
        <v>176</v>
      </c>
      <c r="C1599" s="294"/>
      <c r="D1599" s="295"/>
      <c r="E1599" s="299">
        <f>SUM(E1574:E1598)</f>
        <v>17918</v>
      </c>
      <c r="F1599" s="291"/>
      <c r="H1599" s="142">
        <f t="shared" si="324"/>
        <v>43889</v>
      </c>
      <c r="I1599" s="149">
        <f>MAX(0,$I$14*E1598*Parameter!$C$6*Parameter!$C$5*Parameter!$C$7*Parameter!$C$8*Parameter!$C$9*Parameter!$C$19*F1598)</f>
        <v>247.80555050999166</v>
      </c>
      <c r="J1599" s="150" t="s">
        <v>187</v>
      </c>
      <c r="X1599" s="160"/>
    </row>
    <row r="1600" spans="2:24" ht="15.75" thickBot="1">
      <c r="B1600" s="302"/>
      <c r="C1600" s="303"/>
      <c r="D1600" s="304"/>
      <c r="E1600" s="305"/>
      <c r="F1600" s="306"/>
      <c r="G1600" s="168"/>
      <c r="H1600" s="169" t="s">
        <v>177</v>
      </c>
      <c r="I1600" s="170">
        <f>SUM(I1575:I1599)</f>
        <v>12158.690741578941</v>
      </c>
      <c r="J1600" s="171" t="s">
        <v>169</v>
      </c>
      <c r="K1600" s="172"/>
      <c r="L1600" s="172"/>
      <c r="M1600" s="172"/>
      <c r="N1600" s="172"/>
      <c r="O1600" s="172"/>
      <c r="P1600" s="172"/>
      <c r="Q1600" s="172"/>
      <c r="R1600" s="172"/>
      <c r="S1600" s="172"/>
      <c r="T1600" s="172"/>
      <c r="U1600" s="172"/>
      <c r="V1600" s="172"/>
      <c r="W1600" s="172"/>
      <c r="X1600" s="173"/>
    </row>
    <row r="1601" spans="2:24" ht="15.75" thickBot="1"/>
    <row r="1602" spans="2:24" ht="24" thickBot="1">
      <c r="B1602" s="174" t="s">
        <v>105</v>
      </c>
      <c r="C1602" s="158" t="s">
        <v>146</v>
      </c>
      <c r="D1602" s="175">
        <f>I1604+S1604</f>
        <v>12436</v>
      </c>
      <c r="E1602" s="176" t="s">
        <v>147</v>
      </c>
      <c r="F1602" s="158" t="str">
        <f>X1611</f>
        <v>Less than expected</v>
      </c>
      <c r="G1602" s="177"/>
      <c r="H1602" s="177"/>
      <c r="I1602" s="175">
        <f>E1628+O1674</f>
        <v>18000</v>
      </c>
      <c r="J1602" s="177" t="s">
        <v>148</v>
      </c>
      <c r="K1602" s="177"/>
      <c r="L1602" s="177"/>
      <c r="M1602" s="186">
        <v>0</v>
      </c>
      <c r="N1602" s="177" t="s">
        <v>149</v>
      </c>
      <c r="O1602" s="177"/>
      <c r="P1602" s="177"/>
      <c r="Q1602" s="177"/>
      <c r="R1602" s="177"/>
      <c r="S1602" s="175">
        <f>I1602-M1602</f>
        <v>18000</v>
      </c>
      <c r="T1602" s="177" t="s">
        <v>150</v>
      </c>
      <c r="U1602" s="177"/>
      <c r="V1602" s="177"/>
      <c r="W1602" s="242">
        <f>S1602*'MR Reference'!$C$79</f>
        <v>16560</v>
      </c>
      <c r="X1602" s="241" t="s">
        <v>151</v>
      </c>
    </row>
    <row r="1603" spans="2:24" ht="19.5" thickBot="1">
      <c r="B1603" s="159"/>
      <c r="C1603" s="14"/>
      <c r="D1603" s="14"/>
      <c r="E1603" s="15"/>
      <c r="F1603" s="16"/>
      <c r="G1603" s="14"/>
      <c r="X1603" s="160"/>
    </row>
    <row r="1604" spans="2:24" ht="24" thickBot="1">
      <c r="B1604" s="67" t="s">
        <v>370</v>
      </c>
      <c r="C1604" s="237" t="s">
        <v>153</v>
      </c>
      <c r="D1604" s="69"/>
      <c r="E1604" s="70"/>
      <c r="F1604" s="68"/>
      <c r="G1604" s="71"/>
      <c r="H1604" s="68" t="s">
        <v>146</v>
      </c>
      <c r="I1604" s="141">
        <f>ROUNDDOWN(I1629,0)</f>
        <v>12158</v>
      </c>
      <c r="J1604" s="72" t="s">
        <v>147</v>
      </c>
      <c r="L1604" s="67" t="s">
        <v>371</v>
      </c>
      <c r="M1604" s="237" t="s">
        <v>155</v>
      </c>
      <c r="N1604" s="69"/>
      <c r="O1604" s="70"/>
      <c r="P1604" s="239"/>
      <c r="Q1604" s="71"/>
      <c r="R1604" s="68" t="s">
        <v>146</v>
      </c>
      <c r="S1604" s="141">
        <f>ROUNDDOWN(S1675,0)</f>
        <v>278</v>
      </c>
      <c r="T1604" s="72" t="s">
        <v>147</v>
      </c>
      <c r="V1604" s="288" t="s">
        <v>156</v>
      </c>
      <c r="W1604" s="289"/>
      <c r="X1604" s="290"/>
    </row>
    <row r="1605" spans="2:24" ht="18.75">
      <c r="B1605" s="159"/>
      <c r="C1605" s="14"/>
      <c r="D1605" s="14"/>
      <c r="E1605" s="15"/>
      <c r="F1605" s="16"/>
      <c r="G1605" s="14"/>
      <c r="L1605" s="11"/>
      <c r="M1605" s="14"/>
      <c r="N1605" s="14"/>
      <c r="O1605" s="15"/>
      <c r="P1605" s="16"/>
      <c r="Q1605" s="14"/>
      <c r="X1605" s="160"/>
    </row>
    <row r="1606" spans="2:24" ht="18.75">
      <c r="B1606" s="161" t="s">
        <v>157</v>
      </c>
      <c r="C1606" s="14"/>
      <c r="D1606" s="14"/>
      <c r="E1606" s="15"/>
      <c r="F1606" s="16"/>
      <c r="G1606" s="14"/>
      <c r="H1606" s="17" t="s">
        <v>158</v>
      </c>
      <c r="L1606" s="17" t="s">
        <v>283</v>
      </c>
      <c r="M1606" s="14"/>
      <c r="N1606" s="14"/>
      <c r="O1606" s="15"/>
      <c r="P1606" s="16"/>
      <c r="Q1606" s="14"/>
      <c r="R1606" s="17" t="s">
        <v>158</v>
      </c>
      <c r="V1606" s="17" t="s">
        <v>156</v>
      </c>
      <c r="X1606" s="160"/>
    </row>
    <row r="1607" spans="2:24" ht="23.25">
      <c r="B1607" s="162" t="s">
        <v>372</v>
      </c>
      <c r="C1607" s="146"/>
      <c r="D1607" s="144" t="s">
        <v>160</v>
      </c>
      <c r="E1607" s="147" t="s">
        <v>267</v>
      </c>
      <c r="F1607" s="144" t="s">
        <v>162</v>
      </c>
      <c r="G1607" s="18"/>
      <c r="H1607" s="145" t="s">
        <v>370</v>
      </c>
      <c r="I1607" s="144" t="s">
        <v>163</v>
      </c>
      <c r="J1607" s="148" t="s">
        <v>164</v>
      </c>
      <c r="L1607" s="143" t="s">
        <v>373</v>
      </c>
      <c r="M1607" s="146"/>
      <c r="N1607" s="144" t="s">
        <v>160</v>
      </c>
      <c r="O1607" s="147" t="s">
        <v>161</v>
      </c>
      <c r="P1607" s="144" t="s">
        <v>162</v>
      </c>
      <c r="Q1607" s="18"/>
      <c r="R1607" s="145" t="s">
        <v>371</v>
      </c>
      <c r="S1607" s="144" t="s">
        <v>163</v>
      </c>
      <c r="T1607" s="148" t="s">
        <v>164</v>
      </c>
      <c r="V1607" s="143" t="s">
        <v>105</v>
      </c>
      <c r="W1607" s="148" t="s">
        <v>166</v>
      </c>
      <c r="X1607" s="163" t="s">
        <v>164</v>
      </c>
    </row>
    <row r="1608" spans="2:24">
      <c r="B1608" s="164" t="s">
        <v>167</v>
      </c>
      <c r="C1608" s="178">
        <v>43866</v>
      </c>
      <c r="D1608" s="157">
        <f t="shared" ref="D1608:D1627" si="325">(C1608+(365*2))-$C$3</f>
        <v>399</v>
      </c>
      <c r="E1608" s="152">
        <v>247</v>
      </c>
      <c r="F1608" s="108">
        <f t="shared" ref="F1608:F1627" si="326">MIN($C$5/365, (D1608/365))</f>
        <v>1.0931506849315069</v>
      </c>
      <c r="H1608" s="144" t="s">
        <v>168</v>
      </c>
      <c r="I1608" s="147">
        <f>Parameter!$C$18*(Parameter!$C$17/Parameter!$C$4-1)</f>
        <v>1.9310126823253633</v>
      </c>
      <c r="J1608" s="144" t="s">
        <v>169</v>
      </c>
      <c r="L1608" s="268" t="s">
        <v>290</v>
      </c>
      <c r="M1608" s="178">
        <v>43893</v>
      </c>
      <c r="N1608" s="269">
        <f>(M1608+(365*2))-$C$3</f>
        <v>426</v>
      </c>
      <c r="O1608" s="270">
        <v>1</v>
      </c>
      <c r="P1608" s="108">
        <f>MIN($C$5/365, (N1608/365))</f>
        <v>1.167123287671233</v>
      </c>
      <c r="Q1608" s="11"/>
      <c r="R1608" s="144" t="s">
        <v>168</v>
      </c>
      <c r="S1608" s="147">
        <f>Parameter!$C$18*(Parameter!$C$17/Parameter!$C$4-1)</f>
        <v>1.9310126823253633</v>
      </c>
      <c r="T1608" s="144" t="s">
        <v>169</v>
      </c>
      <c r="V1608" s="151" t="s">
        <v>170</v>
      </c>
      <c r="W1608" s="152">
        <v>44394</v>
      </c>
      <c r="X1608" s="165" t="s">
        <v>171</v>
      </c>
    </row>
    <row r="1609" spans="2:24">
      <c r="B1609" s="164" t="s">
        <v>167</v>
      </c>
      <c r="C1609" s="178">
        <v>43867</v>
      </c>
      <c r="D1609" s="157">
        <f t="shared" si="325"/>
        <v>400</v>
      </c>
      <c r="E1609" s="152">
        <v>109</v>
      </c>
      <c r="F1609" s="108">
        <f t="shared" si="326"/>
        <v>1.095890410958904</v>
      </c>
      <c r="H1609" s="142">
        <f t="shared" ref="H1609:H1620" si="327">C1608</f>
        <v>43866</v>
      </c>
      <c r="I1609" s="149">
        <f>MAX(0,$I$14*E1608*Parameter!$C$6*Parameter!$C$5*Parameter!$C$7*Parameter!$C$8*Parameter!$C$9*Parameter!$C$19*F1608)</f>
        <v>163.01969440899279</v>
      </c>
      <c r="J1609" s="150" t="s">
        <v>187</v>
      </c>
      <c r="L1609" s="268" t="s">
        <v>167</v>
      </c>
      <c r="M1609" s="178">
        <v>43903</v>
      </c>
      <c r="N1609" s="269">
        <f t="shared" ref="N1609:N1620" si="328">(M1609+(365*2))-$C$3</f>
        <v>436</v>
      </c>
      <c r="O1609" s="270">
        <v>1</v>
      </c>
      <c r="P1609" s="108">
        <f t="shared" ref="P1609:P1620" si="329">MIN($C$5/365, (N1609/365))</f>
        <v>1.1945205479452055</v>
      </c>
      <c r="Q1609" s="11"/>
      <c r="R1609" s="142">
        <f>M1608</f>
        <v>43893</v>
      </c>
      <c r="S1609" s="149">
        <f>MAX(0,$S$14*O1608*Parameter!$C$6*Parameter!$C$5*Parameter!$C$7*Parameter!$C$8*Parameter!$C$9*Parameter!$C$19*P1608)</f>
        <v>0.70466033320376775</v>
      </c>
      <c r="T1609" s="150" t="s">
        <v>169</v>
      </c>
      <c r="V1609" s="151" t="s">
        <v>172</v>
      </c>
      <c r="W1609" s="152">
        <f>(W1608/365)*$C$5</f>
        <v>62759.736986301366</v>
      </c>
      <c r="X1609" s="165" t="s">
        <v>173</v>
      </c>
    </row>
    <row r="1610" spans="2:24">
      <c r="B1610" s="164" t="s">
        <v>167</v>
      </c>
      <c r="C1610" s="178">
        <v>43869</v>
      </c>
      <c r="D1610" s="157">
        <f t="shared" si="325"/>
        <v>402</v>
      </c>
      <c r="E1610" s="152">
        <v>284</v>
      </c>
      <c r="F1610" s="108">
        <f t="shared" si="326"/>
        <v>1.1013698630136985</v>
      </c>
      <c r="H1610" s="142">
        <f t="shared" si="327"/>
        <v>43867</v>
      </c>
      <c r="I1610" s="149">
        <f>MAX(0,$I$14*E1609*Parameter!$C$6*Parameter!$C$5*Parameter!$C$7*Parameter!$C$8*Parameter!$C$9*Parameter!$C$19*F1609)</f>
        <v>72.120165557944318</v>
      </c>
      <c r="J1610" s="150" t="s">
        <v>187</v>
      </c>
      <c r="L1610" s="268" t="s">
        <v>167</v>
      </c>
      <c r="M1610" s="178">
        <v>43913</v>
      </c>
      <c r="N1610" s="269">
        <f t="shared" si="328"/>
        <v>446</v>
      </c>
      <c r="O1610" s="270">
        <v>1</v>
      </c>
      <c r="P1610" s="108">
        <f t="shared" si="329"/>
        <v>1.2219178082191782</v>
      </c>
      <c r="Q1610" s="11"/>
      <c r="R1610" s="142">
        <f t="shared" ref="R1610:R1617" si="330">M1609</f>
        <v>43903</v>
      </c>
      <c r="S1610" s="149">
        <f>MAX(0,$S$14*O1609*Parameter!$C$6*Parameter!$C$5*Parameter!$C$7*Parameter!$C$8*Parameter!$C$9*Parameter!$C$19*P1609)</f>
        <v>0.72120165557944294</v>
      </c>
      <c r="T1610" s="150" t="s">
        <v>169</v>
      </c>
      <c r="V1610" s="151" t="s">
        <v>174</v>
      </c>
      <c r="W1610" s="154">
        <f>D1602</f>
        <v>12436</v>
      </c>
      <c r="X1610" s="165" t="s">
        <v>173</v>
      </c>
    </row>
    <row r="1611" spans="2:24">
      <c r="B1611" s="164" t="s">
        <v>167</v>
      </c>
      <c r="C1611" s="178">
        <v>43872</v>
      </c>
      <c r="D1611" s="157">
        <f t="shared" si="325"/>
        <v>405</v>
      </c>
      <c r="E1611" s="152">
        <v>89</v>
      </c>
      <c r="F1611" s="108">
        <f t="shared" si="326"/>
        <v>1.1095890410958904</v>
      </c>
      <c r="H1611" s="142">
        <f t="shared" si="327"/>
        <v>43869</v>
      </c>
      <c r="I1611" s="149">
        <f>MAX(0,$I$14*E1610*Parameter!$C$6*Parameter!$C$5*Parameter!$C$7*Parameter!$C$8*Parameter!$C$9*Parameter!$C$19*F1610)</f>
        <v>188.84896929860977</v>
      </c>
      <c r="J1611" s="150" t="s">
        <v>187</v>
      </c>
      <c r="L1611" s="268" t="s">
        <v>167</v>
      </c>
      <c r="M1611" s="278">
        <v>43920</v>
      </c>
      <c r="N1611" s="269">
        <f t="shared" si="328"/>
        <v>453</v>
      </c>
      <c r="O1611" s="261">
        <v>1</v>
      </c>
      <c r="P1611" s="108">
        <f t="shared" si="329"/>
        <v>1.2410958904109588</v>
      </c>
      <c r="R1611" s="142">
        <f t="shared" si="330"/>
        <v>43913</v>
      </c>
      <c r="S1611" s="149">
        <f>MAX(0,$S$14*O1610*Parameter!$C$6*Parameter!$C$5*Parameter!$C$7*Parameter!$C$8*Parameter!$C$9*Parameter!$C$19*P1610)</f>
        <v>0.73774297795511834</v>
      </c>
      <c r="T1611" s="150" t="s">
        <v>169</v>
      </c>
      <c r="V1611" s="155" t="s">
        <v>175</v>
      </c>
      <c r="W1611" s="156">
        <f>(W1609-W1610)/W1609</f>
        <v>0.80184748061142419</v>
      </c>
      <c r="X1611" s="166" t="str">
        <f>IF(W1611&lt;100%,"Less than expected","More than expected")</f>
        <v>Less than expected</v>
      </c>
    </row>
    <row r="1612" spans="2:24">
      <c r="B1612" s="164" t="s">
        <v>167</v>
      </c>
      <c r="C1612" s="178">
        <v>43873</v>
      </c>
      <c r="D1612" s="157">
        <f t="shared" si="325"/>
        <v>406</v>
      </c>
      <c r="E1612" s="152">
        <v>443</v>
      </c>
      <c r="F1612" s="108">
        <f t="shared" si="326"/>
        <v>1.1123287671232878</v>
      </c>
      <c r="H1612" s="142">
        <f t="shared" si="327"/>
        <v>43872</v>
      </c>
      <c r="I1612" s="149">
        <f>MAX(0,$I$14*E1611*Parameter!$C$6*Parameter!$C$5*Parameter!$C$7*Parameter!$C$8*Parameter!$C$9*Parameter!$C$19*F1611)</f>
        <v>59.623196503121612</v>
      </c>
      <c r="J1612" s="150" t="s">
        <v>187</v>
      </c>
      <c r="L1612" s="268" t="s">
        <v>167</v>
      </c>
      <c r="M1612" s="278">
        <v>43927</v>
      </c>
      <c r="N1612" s="269">
        <f t="shared" si="328"/>
        <v>460</v>
      </c>
      <c r="O1612" s="261">
        <v>4</v>
      </c>
      <c r="P1612" s="108">
        <f t="shared" si="329"/>
        <v>1.2602739726027397</v>
      </c>
      <c r="R1612" s="142">
        <f t="shared" si="330"/>
        <v>43920</v>
      </c>
      <c r="S1612" s="149">
        <f>MAX(0,$S$14*O1611*Parameter!$C$6*Parameter!$C$5*Parameter!$C$7*Parameter!$C$8*Parameter!$C$9*Parameter!$C$19*P1611)</f>
        <v>0.74932190361809092</v>
      </c>
      <c r="T1612" s="150" t="s">
        <v>169</v>
      </c>
      <c r="V1612" s="153"/>
      <c r="W1612" s="107"/>
      <c r="X1612" s="167"/>
    </row>
    <row r="1613" spans="2:24">
      <c r="B1613" s="164" t="s">
        <v>167</v>
      </c>
      <c r="C1613" s="178">
        <v>43874</v>
      </c>
      <c r="D1613" s="157">
        <f t="shared" si="325"/>
        <v>407</v>
      </c>
      <c r="E1613" s="152">
        <v>577</v>
      </c>
      <c r="F1613" s="108">
        <f t="shared" si="326"/>
        <v>1.1150684931506849</v>
      </c>
      <c r="H1613" s="142">
        <f t="shared" si="327"/>
        <v>43873</v>
      </c>
      <c r="I1613" s="149">
        <f>MAX(0,$I$14*E1612*Parameter!$C$6*Parameter!$C$5*Parameter!$C$7*Parameter!$C$8*Parameter!$C$9*Parameter!$C$19*F1612)</f>
        <v>297.50891598442087</v>
      </c>
      <c r="J1613" s="150" t="s">
        <v>187</v>
      </c>
      <c r="L1613" s="268" t="s">
        <v>167</v>
      </c>
      <c r="M1613" s="278">
        <v>43938</v>
      </c>
      <c r="N1613" s="269">
        <f t="shared" si="328"/>
        <v>471</v>
      </c>
      <c r="O1613" s="261">
        <v>3</v>
      </c>
      <c r="P1613" s="108">
        <f t="shared" si="329"/>
        <v>1.2904109589041095</v>
      </c>
      <c r="R1613" s="142">
        <f t="shared" si="330"/>
        <v>43927</v>
      </c>
      <c r="S1613" s="149">
        <f>MAX(0,$S$14*O1612*Parameter!$C$6*Parameter!$C$5*Parameter!$C$7*Parameter!$C$8*Parameter!$C$9*Parameter!$C$19*P1612)</f>
        <v>3.0436033171242549</v>
      </c>
      <c r="T1613" s="150" t="s">
        <v>169</v>
      </c>
      <c r="V1613" s="153"/>
      <c r="W1613" s="107"/>
      <c r="X1613" s="167"/>
    </row>
    <row r="1614" spans="2:24">
      <c r="B1614" s="164" t="s">
        <v>167</v>
      </c>
      <c r="C1614" s="178">
        <v>43875</v>
      </c>
      <c r="D1614" s="157">
        <f t="shared" si="325"/>
        <v>408</v>
      </c>
      <c r="E1614" s="152">
        <v>1355</v>
      </c>
      <c r="F1614" s="108">
        <f t="shared" si="326"/>
        <v>1.1178082191780823</v>
      </c>
      <c r="H1614" s="142">
        <f t="shared" si="327"/>
        <v>43874</v>
      </c>
      <c r="I1614" s="149">
        <f>MAX(0,$I$14*E1613*Parameter!$C$6*Parameter!$C$5*Parameter!$C$7*Parameter!$C$8*Parameter!$C$9*Parameter!$C$19*F1613)</f>
        <v>388.45476053812115</v>
      </c>
      <c r="J1614" s="150" t="s">
        <v>187</v>
      </c>
      <c r="L1614" s="268" t="s">
        <v>167</v>
      </c>
      <c r="M1614" s="278">
        <v>43939</v>
      </c>
      <c r="N1614" s="269">
        <f t="shared" si="328"/>
        <v>472</v>
      </c>
      <c r="O1614" s="261">
        <v>2</v>
      </c>
      <c r="P1614" s="108">
        <f t="shared" si="329"/>
        <v>1.2931506849315069</v>
      </c>
      <c r="R1614" s="142">
        <f t="shared" si="330"/>
        <v>43938</v>
      </c>
      <c r="S1614" s="149">
        <f>MAX(0,$S$14*O1613*Parameter!$C$6*Parameter!$C$5*Parameter!$C$7*Parameter!$C$8*Parameter!$C$9*Parameter!$C$19*P1613)</f>
        <v>2.3372888516829198</v>
      </c>
      <c r="T1614" s="150" t="s">
        <v>169</v>
      </c>
      <c r="V1614" s="153"/>
      <c r="W1614" s="107"/>
      <c r="X1614" s="167"/>
    </row>
    <row r="1615" spans="2:24">
      <c r="B1615" s="164" t="s">
        <v>167</v>
      </c>
      <c r="C1615" s="178">
        <v>43876</v>
      </c>
      <c r="D1615" s="157">
        <f t="shared" si="325"/>
        <v>409</v>
      </c>
      <c r="E1615" s="152">
        <v>524</v>
      </c>
      <c r="F1615" s="108">
        <f t="shared" si="326"/>
        <v>1.1205479452054794</v>
      </c>
      <c r="H1615" s="142">
        <f t="shared" si="327"/>
        <v>43875</v>
      </c>
      <c r="I1615" s="149">
        <f>MAX(0,$I$14*E1614*Parameter!$C$6*Parameter!$C$5*Parameter!$C$7*Parameter!$C$8*Parameter!$C$9*Parameter!$C$19*F1614)</f>
        <v>914.4704662168333</v>
      </c>
      <c r="J1615" s="150" t="s">
        <v>187</v>
      </c>
      <c r="L1615" s="268" t="s">
        <v>167</v>
      </c>
      <c r="M1615" s="278">
        <v>43941</v>
      </c>
      <c r="N1615" s="269">
        <f t="shared" si="328"/>
        <v>474</v>
      </c>
      <c r="O1615" s="261">
        <v>1</v>
      </c>
      <c r="P1615" s="108">
        <f t="shared" si="329"/>
        <v>1.2986301369863014</v>
      </c>
      <c r="R1615" s="142">
        <f t="shared" si="330"/>
        <v>43939</v>
      </c>
      <c r="S1615" s="149">
        <f>MAX(0,$S$14*O1614*Parameter!$C$6*Parameter!$C$5*Parameter!$C$7*Parameter!$C$8*Parameter!$C$9*Parameter!$C$19*P1614)</f>
        <v>1.5615008322637483</v>
      </c>
      <c r="T1615" s="150" t="s">
        <v>169</v>
      </c>
      <c r="V1615" s="153"/>
      <c r="W1615" s="107"/>
      <c r="X1615" s="167"/>
    </row>
    <row r="1616" spans="2:24">
      <c r="B1616" s="164" t="s">
        <v>167</v>
      </c>
      <c r="C1616" s="178">
        <v>43877</v>
      </c>
      <c r="D1616" s="157">
        <f t="shared" si="325"/>
        <v>410</v>
      </c>
      <c r="E1616" s="152">
        <v>85</v>
      </c>
      <c r="F1616" s="108">
        <f t="shared" si="326"/>
        <v>1.1232876712328768</v>
      </c>
      <c r="H1616" s="142">
        <f t="shared" si="327"/>
        <v>43876</v>
      </c>
      <c r="I1616" s="149">
        <f>MAX(0,$I$14*E1615*Parameter!$C$6*Parameter!$C$5*Parameter!$C$7*Parameter!$C$8*Parameter!$C$9*Parameter!$C$19*F1615)</f>
        <v>354.50700462652276</v>
      </c>
      <c r="J1616" s="150" t="s">
        <v>187</v>
      </c>
      <c r="L1616" s="268" t="s">
        <v>167</v>
      </c>
      <c r="M1616" s="278">
        <v>43942</v>
      </c>
      <c r="N1616" s="269">
        <f t="shared" si="328"/>
        <v>475</v>
      </c>
      <c r="O1616" s="261">
        <v>1</v>
      </c>
      <c r="P1616" s="108">
        <f t="shared" si="329"/>
        <v>1.3013698630136987</v>
      </c>
      <c r="R1616" s="142">
        <f t="shared" si="330"/>
        <v>43941</v>
      </c>
      <c r="S1616" s="149">
        <f>MAX(0,$S$14*O1615*Parameter!$C$6*Parameter!$C$5*Parameter!$C$7*Parameter!$C$8*Parameter!$C$9*Parameter!$C$19*P1615)</f>
        <v>0.78405868060700912</v>
      </c>
      <c r="T1616" s="150" t="s">
        <v>169</v>
      </c>
      <c r="V1616" s="153"/>
      <c r="W1616" s="107"/>
      <c r="X1616" s="167"/>
    </row>
    <row r="1617" spans="2:24">
      <c r="B1617" s="164" t="s">
        <v>167</v>
      </c>
      <c r="C1617" s="178">
        <v>43878</v>
      </c>
      <c r="D1617" s="157">
        <f t="shared" si="325"/>
        <v>411</v>
      </c>
      <c r="E1617" s="152">
        <v>306</v>
      </c>
      <c r="F1617" s="108">
        <f t="shared" si="326"/>
        <v>1.1260273972602739</v>
      </c>
      <c r="H1617" s="142">
        <f t="shared" si="327"/>
        <v>43877</v>
      </c>
      <c r="I1617" s="149">
        <f>MAX(0,$I$14*E1616*Parameter!$C$6*Parameter!$C$5*Parameter!$C$7*Parameter!$C$8*Parameter!$C$9*Parameter!$C$19*F1616)</f>
        <v>57.646508479228423</v>
      </c>
      <c r="J1617" s="150" t="s">
        <v>187</v>
      </c>
      <c r="L1617" s="268" t="s">
        <v>167</v>
      </c>
      <c r="M1617" s="278">
        <v>43943</v>
      </c>
      <c r="N1617" s="269">
        <f t="shared" si="328"/>
        <v>476</v>
      </c>
      <c r="O1617" s="261">
        <v>1</v>
      </c>
      <c r="P1617" s="108">
        <f t="shared" si="329"/>
        <v>1.3041095890410959</v>
      </c>
      <c r="R1617" s="142">
        <f t="shared" si="330"/>
        <v>43942</v>
      </c>
      <c r="S1617" s="149">
        <f>MAX(0,$S$14*O1616*Parameter!$C$6*Parameter!$C$5*Parameter!$C$7*Parameter!$C$8*Parameter!$C$9*Parameter!$C$19*P1616)</f>
        <v>0.78571281284457672</v>
      </c>
      <c r="T1617" s="150" t="s">
        <v>169</v>
      </c>
      <c r="V1617" s="153"/>
      <c r="W1617" s="107"/>
      <c r="X1617" s="167"/>
    </row>
    <row r="1618" spans="2:24">
      <c r="B1618" s="164" t="s">
        <v>167</v>
      </c>
      <c r="C1618" s="178">
        <v>43880</v>
      </c>
      <c r="D1618" s="157">
        <f t="shared" si="325"/>
        <v>413</v>
      </c>
      <c r="E1618" s="152">
        <v>1019</v>
      </c>
      <c r="F1618" s="108">
        <f t="shared" si="326"/>
        <v>1.1315068493150684</v>
      </c>
      <c r="H1618" s="142">
        <f t="shared" si="327"/>
        <v>43878</v>
      </c>
      <c r="I1618" s="149">
        <f>MAX(0,$I$14*E1617*Parameter!$C$6*Parameter!$C$5*Parameter!$C$7*Parameter!$C$8*Parameter!$C$9*Parameter!$C$19*F1617)</f>
        <v>208.03359498991799</v>
      </c>
      <c r="J1618" s="150" t="s">
        <v>187</v>
      </c>
      <c r="L1618" s="268" t="s">
        <v>167</v>
      </c>
      <c r="M1618" s="278">
        <v>43944</v>
      </c>
      <c r="N1618" s="269">
        <f t="shared" si="328"/>
        <v>477</v>
      </c>
      <c r="O1618" s="261">
        <v>3</v>
      </c>
      <c r="P1618" s="108">
        <f t="shared" si="329"/>
        <v>1.3068493150684932</v>
      </c>
      <c r="R1618" s="142">
        <f t="shared" ref="R1618:R1674" si="331">M1617</f>
        <v>43943</v>
      </c>
      <c r="S1618" s="149">
        <f>MAX(0,$S$14*O1617*Parameter!$C$6*Parameter!$C$5*Parameter!$C$7*Parameter!$C$8*Parameter!$C$9*Parameter!$C$19*P1617)</f>
        <v>0.78736694508214422</v>
      </c>
      <c r="T1618" s="150" t="s">
        <v>169</v>
      </c>
      <c r="V1618" s="153"/>
      <c r="W1618" s="107"/>
      <c r="X1618" s="167"/>
    </row>
    <row r="1619" spans="2:24">
      <c r="B1619" s="164" t="s">
        <v>167</v>
      </c>
      <c r="C1619" s="178">
        <v>43881</v>
      </c>
      <c r="D1619" s="157">
        <f t="shared" si="325"/>
        <v>414</v>
      </c>
      <c r="E1619" s="152">
        <v>187</v>
      </c>
      <c r="F1619" s="108">
        <f t="shared" si="326"/>
        <v>1.1342465753424658</v>
      </c>
      <c r="H1619" s="142">
        <f t="shared" si="327"/>
        <v>43880</v>
      </c>
      <c r="I1619" s="149">
        <f>MAX(0,$I$14*E1618*Parameter!$C$6*Parameter!$C$5*Parameter!$C$7*Parameter!$C$8*Parameter!$C$9*Parameter!$C$19*F1618)</f>
        <v>696.13658978358239</v>
      </c>
      <c r="J1619" s="150" t="s">
        <v>187</v>
      </c>
      <c r="L1619" s="268" t="s">
        <v>167</v>
      </c>
      <c r="M1619" s="278">
        <v>43945</v>
      </c>
      <c r="N1619" s="269">
        <f t="shared" si="328"/>
        <v>478</v>
      </c>
      <c r="O1619" s="261">
        <v>1</v>
      </c>
      <c r="P1619" s="108">
        <f t="shared" si="329"/>
        <v>1.3095890410958904</v>
      </c>
      <c r="R1619" s="142">
        <f t="shared" si="331"/>
        <v>43944</v>
      </c>
      <c r="S1619" s="149">
        <f>MAX(0,$S$14*O1618*Parameter!$C$6*Parameter!$C$5*Parameter!$C$7*Parameter!$C$8*Parameter!$C$9*Parameter!$C$19*P1618)</f>
        <v>2.3670632319591354</v>
      </c>
      <c r="T1619" s="150" t="s">
        <v>169</v>
      </c>
      <c r="V1619" s="153"/>
      <c r="W1619" s="107"/>
      <c r="X1619" s="167"/>
    </row>
    <row r="1620" spans="2:24">
      <c r="B1620" s="164" t="s">
        <v>167</v>
      </c>
      <c r="C1620" s="178">
        <v>43883</v>
      </c>
      <c r="D1620" s="157">
        <f t="shared" si="325"/>
        <v>416</v>
      </c>
      <c r="E1620" s="152">
        <v>924</v>
      </c>
      <c r="F1620" s="108">
        <f t="shared" si="326"/>
        <v>1.1397260273972603</v>
      </c>
      <c r="H1620" s="142">
        <f t="shared" si="327"/>
        <v>43881</v>
      </c>
      <c r="I1620" s="149">
        <f>MAX(0,$I$14*E1619*Parameter!$C$6*Parameter!$C$5*Parameter!$C$7*Parameter!$C$8*Parameter!$C$9*Parameter!$C$19*F1619)</f>
        <v>128.05960956800305</v>
      </c>
      <c r="J1620" s="150" t="s">
        <v>187</v>
      </c>
      <c r="L1620" s="268" t="s">
        <v>167</v>
      </c>
      <c r="M1620" s="278">
        <v>43948</v>
      </c>
      <c r="N1620" s="269">
        <f t="shared" si="328"/>
        <v>481</v>
      </c>
      <c r="O1620" s="261">
        <v>1</v>
      </c>
      <c r="P1620" s="108">
        <f t="shared" si="329"/>
        <v>1.3178082191780822</v>
      </c>
      <c r="R1620" s="142">
        <f t="shared" si="331"/>
        <v>43945</v>
      </c>
      <c r="S1620" s="149">
        <f>MAX(0,$S$14*O1619*Parameter!$C$6*Parameter!$C$5*Parameter!$C$7*Parameter!$C$8*Parameter!$C$9*Parameter!$C$19*P1619)</f>
        <v>0.79067520955727921</v>
      </c>
      <c r="T1620" s="150" t="s">
        <v>169</v>
      </c>
      <c r="V1620" s="153"/>
      <c r="W1620" s="107"/>
      <c r="X1620" s="167"/>
    </row>
    <row r="1621" spans="2:24">
      <c r="B1621" s="164" t="s">
        <v>167</v>
      </c>
      <c r="C1621" s="178">
        <v>43884</v>
      </c>
      <c r="D1621" s="157">
        <f t="shared" si="325"/>
        <v>417</v>
      </c>
      <c r="E1621" s="152">
        <v>1913</v>
      </c>
      <c r="F1621" s="108">
        <f t="shared" si="326"/>
        <v>1.1424657534246576</v>
      </c>
      <c r="H1621" s="142">
        <f t="shared" ref="H1621:H1628" si="332">C1620</f>
        <v>43883</v>
      </c>
      <c r="I1621" s="149">
        <f>MAX(0,$I$14*E1620*Parameter!$C$6*Parameter!$C$5*Parameter!$C$7*Parameter!$C$8*Parameter!$C$9*Parameter!$C$19*F1620)</f>
        <v>635.82196600515749</v>
      </c>
      <c r="J1621" s="150" t="s">
        <v>187</v>
      </c>
      <c r="L1621" s="268" t="s">
        <v>167</v>
      </c>
      <c r="M1621" s="278">
        <v>43950</v>
      </c>
      <c r="N1621" s="269">
        <f t="shared" ref="N1621:N1673" si="333">(M1621+(365*2))-$C$3</f>
        <v>483</v>
      </c>
      <c r="O1621" s="261">
        <v>4</v>
      </c>
      <c r="P1621" s="108">
        <f t="shared" ref="P1621:P1673" si="334">MIN($C$5/365, (N1621/365))</f>
        <v>1.3232876712328767</v>
      </c>
      <c r="R1621" s="142">
        <f t="shared" si="331"/>
        <v>43948</v>
      </c>
      <c r="S1621" s="149">
        <f>MAX(0,$S$14*O1620*Parameter!$C$6*Parameter!$C$5*Parameter!$C$7*Parameter!$C$8*Parameter!$C$9*Parameter!$C$19*P1620)</f>
        <v>0.79563760626998181</v>
      </c>
      <c r="T1621" s="150" t="s">
        <v>169</v>
      </c>
      <c r="V1621" s="153"/>
      <c r="W1621" s="107"/>
      <c r="X1621" s="167"/>
    </row>
    <row r="1622" spans="2:24">
      <c r="B1622" s="164" t="s">
        <v>167</v>
      </c>
      <c r="C1622" s="178">
        <v>43885</v>
      </c>
      <c r="D1622" s="157">
        <f t="shared" si="325"/>
        <v>418</v>
      </c>
      <c r="E1622" s="152">
        <v>1024</v>
      </c>
      <c r="F1622" s="108">
        <f t="shared" si="326"/>
        <v>1.1452054794520548</v>
      </c>
      <c r="H1622" s="142">
        <f t="shared" si="332"/>
        <v>43884</v>
      </c>
      <c r="I1622" s="149">
        <f>MAX(0,$I$14*E1621*Parameter!$C$6*Parameter!$C$5*Parameter!$C$7*Parameter!$C$8*Parameter!$C$9*Parameter!$C$19*F1621)</f>
        <v>1319.5360226846078</v>
      </c>
      <c r="J1622" s="150" t="s">
        <v>187</v>
      </c>
      <c r="L1622" s="268" t="s">
        <v>167</v>
      </c>
      <c r="M1622" s="278">
        <v>43955</v>
      </c>
      <c r="N1622" s="269">
        <f t="shared" si="333"/>
        <v>488</v>
      </c>
      <c r="O1622" s="261">
        <v>1</v>
      </c>
      <c r="P1622" s="108">
        <f t="shared" si="334"/>
        <v>1.3369863013698631</v>
      </c>
      <c r="R1622" s="142">
        <f t="shared" si="331"/>
        <v>43950</v>
      </c>
      <c r="S1622" s="149">
        <f>MAX(0,$S$14*O1621*Parameter!$C$6*Parameter!$C$5*Parameter!$C$7*Parameter!$C$8*Parameter!$C$9*Parameter!$C$19*P1621)</f>
        <v>3.1957834829804677</v>
      </c>
      <c r="T1622" s="150" t="s">
        <v>169</v>
      </c>
      <c r="V1622" s="153"/>
      <c r="W1622" s="107"/>
      <c r="X1622" s="167"/>
    </row>
    <row r="1623" spans="2:24">
      <c r="B1623" s="164" t="s">
        <v>167</v>
      </c>
      <c r="C1623" s="178">
        <v>43886</v>
      </c>
      <c r="D1623" s="157">
        <f t="shared" si="325"/>
        <v>419</v>
      </c>
      <c r="E1623" s="152">
        <v>2557</v>
      </c>
      <c r="F1623" s="108">
        <f t="shared" si="326"/>
        <v>1.1479452054794521</v>
      </c>
      <c r="H1623" s="142">
        <f t="shared" si="332"/>
        <v>43885</v>
      </c>
      <c r="I1623" s="149">
        <f>MAX(0,$I$14*E1622*Parameter!$C$6*Parameter!$C$5*Parameter!$C$7*Parameter!$C$8*Parameter!$C$9*Parameter!$C$19*F1622)</f>
        <v>708.02152991050491</v>
      </c>
      <c r="J1623" s="150" t="s">
        <v>187</v>
      </c>
      <c r="L1623" s="268" t="s">
        <v>167</v>
      </c>
      <c r="M1623" s="278">
        <v>43957</v>
      </c>
      <c r="N1623" s="269">
        <f t="shared" si="333"/>
        <v>490</v>
      </c>
      <c r="O1623" s="261">
        <v>4</v>
      </c>
      <c r="P1623" s="108">
        <f t="shared" si="334"/>
        <v>1.3424657534246576</v>
      </c>
      <c r="R1623" s="142">
        <f t="shared" si="331"/>
        <v>43955</v>
      </c>
      <c r="S1623" s="149">
        <f>MAX(0,$S$14*O1622*Parameter!$C$6*Parameter!$C$5*Parameter!$C$7*Parameter!$C$8*Parameter!$C$9*Parameter!$C$19*P1622)</f>
        <v>0.80721653193295462</v>
      </c>
      <c r="T1623" s="150" t="s">
        <v>169</v>
      </c>
      <c r="V1623" s="153"/>
      <c r="W1623" s="107"/>
      <c r="X1623" s="167"/>
    </row>
    <row r="1624" spans="2:24">
      <c r="B1624" s="164" t="s">
        <v>167</v>
      </c>
      <c r="C1624" s="178">
        <v>43887</v>
      </c>
      <c r="D1624" s="157">
        <f t="shared" si="325"/>
        <v>420</v>
      </c>
      <c r="E1624" s="152">
        <v>3228</v>
      </c>
      <c r="F1624" s="108">
        <f t="shared" si="326"/>
        <v>1.1506849315068493</v>
      </c>
      <c r="H1624" s="142">
        <f t="shared" si="332"/>
        <v>43886</v>
      </c>
      <c r="I1624" s="149">
        <f>MAX(0,$I$14*E1623*Parameter!$C$6*Parameter!$C$5*Parameter!$C$7*Parameter!$C$8*Parameter!$C$9*Parameter!$C$19*F1623)</f>
        <v>1772.2091590818131</v>
      </c>
      <c r="J1624" s="150" t="s">
        <v>187</v>
      </c>
      <c r="L1624" s="268" t="s">
        <v>167</v>
      </c>
      <c r="M1624" s="278">
        <v>43961</v>
      </c>
      <c r="N1624" s="269">
        <f t="shared" si="333"/>
        <v>494</v>
      </c>
      <c r="O1624" s="261">
        <v>2</v>
      </c>
      <c r="P1624" s="108">
        <f t="shared" si="334"/>
        <v>1.3534246575342466</v>
      </c>
      <c r="R1624" s="142">
        <f t="shared" si="331"/>
        <v>43957</v>
      </c>
      <c r="S1624" s="149">
        <f>MAX(0,$S$14*O1623*Parameter!$C$6*Parameter!$C$5*Parameter!$C$7*Parameter!$C$8*Parameter!$C$9*Parameter!$C$19*P1623)</f>
        <v>3.2420991856323584</v>
      </c>
      <c r="T1624" s="150" t="s">
        <v>169</v>
      </c>
      <c r="V1624" s="153"/>
      <c r="W1624" s="107"/>
      <c r="X1624" s="167"/>
    </row>
    <row r="1625" spans="2:24">
      <c r="B1625" s="164" t="s">
        <v>167</v>
      </c>
      <c r="C1625" s="178">
        <v>43888</v>
      </c>
      <c r="D1625" s="157">
        <f t="shared" si="325"/>
        <v>421</v>
      </c>
      <c r="E1625" s="152">
        <v>1966</v>
      </c>
      <c r="F1625" s="108">
        <f t="shared" si="326"/>
        <v>1.1534246575342466</v>
      </c>
      <c r="H1625" s="142">
        <f t="shared" si="332"/>
        <v>43887</v>
      </c>
      <c r="I1625" s="149">
        <f>MAX(0,$I$14*E1624*Parameter!$C$6*Parameter!$C$5*Parameter!$C$7*Parameter!$C$8*Parameter!$C$9*Parameter!$C$19*F1624)</f>
        <v>2242.6063224045542</v>
      </c>
      <c r="J1625" s="150" t="s">
        <v>187</v>
      </c>
      <c r="L1625" s="268" t="s">
        <v>167</v>
      </c>
      <c r="M1625" s="278">
        <v>43964</v>
      </c>
      <c r="N1625" s="269">
        <f t="shared" si="333"/>
        <v>497</v>
      </c>
      <c r="O1625" s="261">
        <v>1</v>
      </c>
      <c r="P1625" s="108">
        <f t="shared" si="334"/>
        <v>1.3616438356164384</v>
      </c>
      <c r="R1625" s="142">
        <f t="shared" si="331"/>
        <v>43961</v>
      </c>
      <c r="S1625" s="149">
        <f>MAX(0,$S$14*O1624*Parameter!$C$6*Parameter!$C$5*Parameter!$C$7*Parameter!$C$8*Parameter!$C$9*Parameter!$C$19*P1624)</f>
        <v>1.6342826507167194</v>
      </c>
      <c r="T1625" s="150" t="s">
        <v>169</v>
      </c>
      <c r="V1625" s="153"/>
      <c r="W1625" s="107"/>
      <c r="X1625" s="167"/>
    </row>
    <row r="1626" spans="2:24">
      <c r="B1626" s="164" t="s">
        <v>167</v>
      </c>
      <c r="C1626" s="178">
        <v>43889</v>
      </c>
      <c r="D1626" s="157">
        <f t="shared" si="325"/>
        <v>422</v>
      </c>
      <c r="E1626" s="152">
        <v>624</v>
      </c>
      <c r="F1626" s="108">
        <f t="shared" si="326"/>
        <v>1.1561643835616437</v>
      </c>
      <c r="H1626" s="142">
        <f t="shared" si="332"/>
        <v>43888</v>
      </c>
      <c r="I1626" s="149">
        <f>MAX(0,$I$14*E1625*Parameter!$C$6*Parameter!$C$5*Parameter!$C$7*Parameter!$C$8*Parameter!$C$9*Parameter!$C$19*F1625)</f>
        <v>1369.1020951833189</v>
      </c>
      <c r="J1626" s="150" t="s">
        <v>187</v>
      </c>
      <c r="L1626" s="268" t="s">
        <v>167</v>
      </c>
      <c r="M1626" s="278">
        <v>43966</v>
      </c>
      <c r="N1626" s="269">
        <f t="shared" si="333"/>
        <v>499</v>
      </c>
      <c r="O1626" s="261">
        <v>2</v>
      </c>
      <c r="P1626" s="108">
        <f t="shared" si="334"/>
        <v>1.3671232876712329</v>
      </c>
      <c r="R1626" s="142">
        <f t="shared" si="331"/>
        <v>43964</v>
      </c>
      <c r="S1626" s="149">
        <f>MAX(0,$S$14*O1625*Parameter!$C$6*Parameter!$C$5*Parameter!$C$7*Parameter!$C$8*Parameter!$C$9*Parameter!$C$19*P1625)</f>
        <v>0.82210372207106241</v>
      </c>
      <c r="T1626" s="150" t="s">
        <v>169</v>
      </c>
      <c r="V1626" s="153"/>
      <c r="W1626" s="107"/>
      <c r="X1626" s="167"/>
    </row>
    <row r="1627" spans="2:24">
      <c r="B1627" s="164" t="s">
        <v>167</v>
      </c>
      <c r="C1627" s="178">
        <v>43890</v>
      </c>
      <c r="D1627" s="157">
        <f t="shared" si="325"/>
        <v>423</v>
      </c>
      <c r="E1627" s="152">
        <v>210</v>
      </c>
      <c r="F1627" s="108">
        <f t="shared" si="326"/>
        <v>1.1589041095890411</v>
      </c>
      <c r="H1627" s="142">
        <f t="shared" si="332"/>
        <v>43889</v>
      </c>
      <c r="I1627" s="149">
        <f>MAX(0,$I$14*E1626*Parameter!$C$6*Parameter!$C$5*Parameter!$C$7*Parameter!$C$8*Parameter!$C$9*Parameter!$C$19*F1626)</f>
        <v>435.57933385418261</v>
      </c>
      <c r="J1627" s="150" t="s">
        <v>187</v>
      </c>
      <c r="L1627" s="268" t="s">
        <v>167</v>
      </c>
      <c r="M1627" s="278">
        <v>43971</v>
      </c>
      <c r="N1627" s="269">
        <f t="shared" si="333"/>
        <v>504</v>
      </c>
      <c r="O1627" s="261">
        <v>3</v>
      </c>
      <c r="P1627" s="108">
        <f t="shared" si="334"/>
        <v>1.3808219178082193</v>
      </c>
      <c r="R1627" s="142">
        <f t="shared" si="331"/>
        <v>43966</v>
      </c>
      <c r="S1627" s="149">
        <f>MAX(0,$S$14*O1626*Parameter!$C$6*Parameter!$C$5*Parameter!$C$7*Parameter!$C$8*Parameter!$C$9*Parameter!$C$19*P1626)</f>
        <v>1.6508239730923948</v>
      </c>
      <c r="T1627" s="150" t="s">
        <v>169</v>
      </c>
      <c r="V1627" s="153"/>
      <c r="W1627" s="107"/>
      <c r="X1627" s="167"/>
    </row>
    <row r="1628" spans="2:24">
      <c r="B1628" s="307" t="s">
        <v>176</v>
      </c>
      <c r="C1628" s="285"/>
      <c r="D1628" s="285"/>
      <c r="E1628" s="286">
        <f>SUM(E1608:E1627)</f>
        <v>17671</v>
      </c>
      <c r="F1628" s="287"/>
      <c r="H1628" s="142">
        <f t="shared" si="332"/>
        <v>43890</v>
      </c>
      <c r="I1628" s="149">
        <f>MAX(0,$I$14*E1627*Parameter!$C$6*Parameter!$C$5*Parameter!$C$7*Parameter!$C$8*Parameter!$C$9*Parameter!$C$19*F1627)</f>
        <v>146.9365666631237</v>
      </c>
      <c r="J1628" s="150" t="s">
        <v>187</v>
      </c>
      <c r="L1628" s="268" t="s">
        <v>167</v>
      </c>
      <c r="M1628" s="278">
        <v>43972</v>
      </c>
      <c r="N1628" s="269">
        <f t="shared" si="333"/>
        <v>505</v>
      </c>
      <c r="O1628" s="261">
        <v>1</v>
      </c>
      <c r="P1628" s="108">
        <f t="shared" si="334"/>
        <v>1.3835616438356164</v>
      </c>
      <c r="R1628" s="142">
        <f t="shared" si="331"/>
        <v>43971</v>
      </c>
      <c r="S1628" s="149">
        <f>MAX(0,$S$14*O1627*Parameter!$C$6*Parameter!$C$5*Parameter!$C$7*Parameter!$C$8*Parameter!$C$9*Parameter!$C$19*P1627)</f>
        <v>2.5010479432021056</v>
      </c>
      <c r="T1628" s="150" t="s">
        <v>169</v>
      </c>
      <c r="V1628" s="153"/>
      <c r="W1628" s="107"/>
      <c r="X1628" s="167"/>
    </row>
    <row r="1629" spans="2:24">
      <c r="B1629" s="307"/>
      <c r="C1629" s="285"/>
      <c r="D1629" s="285"/>
      <c r="E1629" s="286"/>
      <c r="F1629" s="287"/>
      <c r="H1629" s="144" t="s">
        <v>177</v>
      </c>
      <c r="I1629" s="238">
        <f>SUM(I1609:I1628)</f>
        <v>12158.242471742562</v>
      </c>
      <c r="J1629" s="150" t="s">
        <v>169</v>
      </c>
      <c r="L1629" s="268" t="s">
        <v>167</v>
      </c>
      <c r="M1629" s="278">
        <v>43973</v>
      </c>
      <c r="N1629" s="269">
        <f t="shared" si="333"/>
        <v>506</v>
      </c>
      <c r="O1629" s="261">
        <v>1</v>
      </c>
      <c r="P1629" s="108">
        <f t="shared" si="334"/>
        <v>1.3863013698630138</v>
      </c>
      <c r="R1629" s="142">
        <f t="shared" si="331"/>
        <v>43972</v>
      </c>
      <c r="S1629" s="149">
        <f>MAX(0,$S$14*O1628*Parameter!$C$6*Parameter!$C$5*Parameter!$C$7*Parameter!$C$8*Parameter!$C$9*Parameter!$C$19*P1628)</f>
        <v>0.83533677997160249</v>
      </c>
      <c r="T1629" s="150" t="s">
        <v>169</v>
      </c>
      <c r="V1629" s="153"/>
      <c r="W1629" s="107"/>
      <c r="X1629" s="167"/>
    </row>
    <row r="1630" spans="2:24">
      <c r="B1630" s="251"/>
      <c r="C1630" s="243"/>
      <c r="D1630" s="244"/>
      <c r="E1630" s="107"/>
      <c r="F1630" s="245"/>
      <c r="H1630" s="246"/>
      <c r="I1630" s="247"/>
      <c r="J1630" s="235"/>
      <c r="L1630" s="268" t="s">
        <v>167</v>
      </c>
      <c r="M1630" s="278">
        <v>43975</v>
      </c>
      <c r="N1630" s="269">
        <f t="shared" si="333"/>
        <v>508</v>
      </c>
      <c r="O1630" s="261">
        <v>2</v>
      </c>
      <c r="P1630" s="108">
        <f t="shared" si="334"/>
        <v>1.3917808219178083</v>
      </c>
      <c r="R1630" s="142">
        <f t="shared" si="331"/>
        <v>43973</v>
      </c>
      <c r="S1630" s="149">
        <f>MAX(0,$S$14*O1629*Parameter!$C$6*Parameter!$C$5*Parameter!$C$7*Parameter!$C$8*Parameter!$C$9*Parameter!$C$19*P1629)</f>
        <v>0.8369909122091701</v>
      </c>
      <c r="T1630" s="150" t="s">
        <v>169</v>
      </c>
      <c r="V1630" s="153"/>
      <c r="W1630" s="107"/>
      <c r="X1630" s="167"/>
    </row>
    <row r="1631" spans="2:24">
      <c r="B1631" s="251"/>
      <c r="C1631" s="243"/>
      <c r="D1631" s="244"/>
      <c r="E1631" s="107"/>
      <c r="F1631" s="245"/>
      <c r="H1631" s="246"/>
      <c r="I1631" s="247"/>
      <c r="J1631" s="235"/>
      <c r="L1631" s="268" t="s">
        <v>167</v>
      </c>
      <c r="M1631" s="278">
        <v>43977</v>
      </c>
      <c r="N1631" s="269">
        <f t="shared" si="333"/>
        <v>510</v>
      </c>
      <c r="O1631" s="261">
        <v>1</v>
      </c>
      <c r="P1631" s="108">
        <f t="shared" si="334"/>
        <v>1.3972602739726028</v>
      </c>
      <c r="R1631" s="142">
        <f t="shared" si="331"/>
        <v>43975</v>
      </c>
      <c r="S1631" s="149">
        <f>MAX(0,$S$14*O1630*Parameter!$C$6*Parameter!$C$5*Parameter!$C$7*Parameter!$C$8*Parameter!$C$9*Parameter!$C$19*P1630)</f>
        <v>1.6805983533686104</v>
      </c>
      <c r="T1631" s="150" t="s">
        <v>169</v>
      </c>
      <c r="V1631" s="153"/>
      <c r="W1631" s="107"/>
      <c r="X1631" s="167"/>
    </row>
    <row r="1632" spans="2:24">
      <c r="B1632" s="251"/>
      <c r="C1632" s="243"/>
      <c r="D1632" s="244"/>
      <c r="E1632" s="107"/>
      <c r="F1632" s="245"/>
      <c r="H1632" s="246"/>
      <c r="I1632" s="247"/>
      <c r="J1632" s="235"/>
      <c r="L1632" s="268" t="s">
        <v>167</v>
      </c>
      <c r="M1632" s="278">
        <v>43978</v>
      </c>
      <c r="N1632" s="269">
        <f t="shared" si="333"/>
        <v>511</v>
      </c>
      <c r="O1632" s="261">
        <v>3</v>
      </c>
      <c r="P1632" s="108">
        <f t="shared" si="334"/>
        <v>1.4</v>
      </c>
      <c r="R1632" s="142">
        <f t="shared" si="331"/>
        <v>43977</v>
      </c>
      <c r="S1632" s="149">
        <f>MAX(0,$S$14*O1631*Parameter!$C$6*Parameter!$C$5*Parameter!$C$7*Parameter!$C$8*Parameter!$C$9*Parameter!$C$19*P1631)</f>
        <v>0.8436074411594402</v>
      </c>
      <c r="T1632" s="150" t="s">
        <v>169</v>
      </c>
      <c r="V1632" s="153"/>
      <c r="W1632" s="107"/>
      <c r="X1632" s="167"/>
    </row>
    <row r="1633" spans="2:24">
      <c r="B1633" s="251"/>
      <c r="C1633" s="243"/>
      <c r="D1633" s="244"/>
      <c r="E1633" s="107"/>
      <c r="F1633" s="245"/>
      <c r="H1633" s="246"/>
      <c r="I1633" s="247"/>
      <c r="J1633" s="235"/>
      <c r="L1633" s="268" t="s">
        <v>167</v>
      </c>
      <c r="M1633" s="278">
        <v>43980</v>
      </c>
      <c r="N1633" s="269">
        <f t="shared" si="333"/>
        <v>513</v>
      </c>
      <c r="O1633" s="261">
        <v>1</v>
      </c>
      <c r="P1633" s="108">
        <f t="shared" si="334"/>
        <v>1.4054794520547946</v>
      </c>
      <c r="R1633" s="142">
        <f t="shared" si="331"/>
        <v>43978</v>
      </c>
      <c r="S1633" s="149">
        <f>MAX(0,$S$14*O1632*Parameter!$C$6*Parameter!$C$5*Parameter!$C$7*Parameter!$C$8*Parameter!$C$9*Parameter!$C$19*P1632)</f>
        <v>2.5357847201910233</v>
      </c>
      <c r="T1633" s="150" t="s">
        <v>169</v>
      </c>
      <c r="V1633" s="153"/>
      <c r="W1633" s="107"/>
      <c r="X1633" s="167"/>
    </row>
    <row r="1634" spans="2:24">
      <c r="B1634" s="251"/>
      <c r="C1634" s="243"/>
      <c r="D1634" s="244"/>
      <c r="E1634" s="107"/>
      <c r="F1634" s="245"/>
      <c r="H1634" s="246"/>
      <c r="I1634" s="247"/>
      <c r="J1634" s="235"/>
      <c r="L1634" s="268" t="s">
        <v>167</v>
      </c>
      <c r="M1634" s="278">
        <v>43982</v>
      </c>
      <c r="N1634" s="269">
        <f t="shared" si="333"/>
        <v>515</v>
      </c>
      <c r="O1634" s="261">
        <v>1</v>
      </c>
      <c r="P1634" s="108">
        <f t="shared" si="334"/>
        <v>1.4109589041095891</v>
      </c>
      <c r="R1634" s="142">
        <f t="shared" si="331"/>
        <v>43980</v>
      </c>
      <c r="S1634" s="149">
        <f>MAX(0,$S$14*O1633*Parameter!$C$6*Parameter!$C$5*Parameter!$C$7*Parameter!$C$8*Parameter!$C$9*Parameter!$C$19*P1633)</f>
        <v>0.84856983787214291</v>
      </c>
      <c r="T1634" s="150" t="s">
        <v>169</v>
      </c>
      <c r="V1634" s="153"/>
      <c r="W1634" s="107"/>
      <c r="X1634" s="167"/>
    </row>
    <row r="1635" spans="2:24">
      <c r="B1635" s="251"/>
      <c r="C1635" s="243"/>
      <c r="D1635" s="244"/>
      <c r="E1635" s="107"/>
      <c r="F1635" s="245"/>
      <c r="H1635" s="246"/>
      <c r="I1635" s="247"/>
      <c r="J1635" s="235"/>
      <c r="L1635" s="268" t="s">
        <v>167</v>
      </c>
      <c r="M1635" s="278">
        <v>43989</v>
      </c>
      <c r="N1635" s="269">
        <f t="shared" si="333"/>
        <v>522</v>
      </c>
      <c r="O1635" s="261">
        <v>3</v>
      </c>
      <c r="P1635" s="108">
        <f t="shared" si="334"/>
        <v>1.4136986301369863</v>
      </c>
      <c r="R1635" s="142">
        <f t="shared" si="331"/>
        <v>43982</v>
      </c>
      <c r="S1635" s="149">
        <f>MAX(0,$S$14*O1634*Parameter!$C$6*Parameter!$C$5*Parameter!$C$7*Parameter!$C$8*Parameter!$C$9*Parameter!$C$19*P1634)</f>
        <v>0.8518781023472779</v>
      </c>
      <c r="T1635" s="150" t="s">
        <v>169</v>
      </c>
      <c r="V1635" s="153"/>
      <c r="W1635" s="107"/>
      <c r="X1635" s="167"/>
    </row>
    <row r="1636" spans="2:24">
      <c r="B1636" s="251"/>
      <c r="C1636" s="243"/>
      <c r="D1636" s="244"/>
      <c r="E1636" s="107"/>
      <c r="F1636" s="245"/>
      <c r="H1636" s="246"/>
      <c r="I1636" s="247"/>
      <c r="J1636" s="235"/>
      <c r="L1636" s="268" t="s">
        <v>167</v>
      </c>
      <c r="M1636" s="278">
        <v>43992</v>
      </c>
      <c r="N1636" s="269">
        <f t="shared" si="333"/>
        <v>525</v>
      </c>
      <c r="O1636" s="261">
        <v>1</v>
      </c>
      <c r="P1636" s="108">
        <f t="shared" si="334"/>
        <v>1.4136986301369863</v>
      </c>
      <c r="R1636" s="142">
        <f t="shared" si="331"/>
        <v>43989</v>
      </c>
      <c r="S1636" s="149">
        <f>MAX(0,$S$14*O1635*Parameter!$C$6*Parameter!$C$5*Parameter!$C$7*Parameter!$C$8*Parameter!$C$9*Parameter!$C$19*P1635)</f>
        <v>2.5605967037545363</v>
      </c>
      <c r="T1636" s="150" t="s">
        <v>169</v>
      </c>
      <c r="V1636" s="153"/>
      <c r="W1636" s="107"/>
      <c r="X1636" s="167"/>
    </row>
    <row r="1637" spans="2:24">
      <c r="B1637" s="251"/>
      <c r="C1637" s="243"/>
      <c r="D1637" s="244"/>
      <c r="E1637" s="107"/>
      <c r="F1637" s="245"/>
      <c r="H1637" s="246"/>
      <c r="I1637" s="247"/>
      <c r="J1637" s="235"/>
      <c r="L1637" s="268" t="s">
        <v>167</v>
      </c>
      <c r="M1637" s="278">
        <v>43993</v>
      </c>
      <c r="N1637" s="269">
        <f t="shared" si="333"/>
        <v>526</v>
      </c>
      <c r="O1637" s="261">
        <v>1</v>
      </c>
      <c r="P1637" s="108">
        <f t="shared" si="334"/>
        <v>1.4136986301369863</v>
      </c>
      <c r="R1637" s="142">
        <f t="shared" si="331"/>
        <v>43992</v>
      </c>
      <c r="S1637" s="149">
        <f>MAX(0,$S$14*O1636*Parameter!$C$6*Parameter!$C$5*Parameter!$C$7*Parameter!$C$8*Parameter!$C$9*Parameter!$C$19*P1636)</f>
        <v>0.8535322345848454</v>
      </c>
      <c r="T1637" s="150" t="s">
        <v>169</v>
      </c>
      <c r="V1637" s="153"/>
      <c r="W1637" s="107"/>
      <c r="X1637" s="167"/>
    </row>
    <row r="1638" spans="2:24">
      <c r="B1638" s="251"/>
      <c r="C1638" s="243"/>
      <c r="D1638" s="244"/>
      <c r="E1638" s="107"/>
      <c r="F1638" s="245"/>
      <c r="H1638" s="246"/>
      <c r="I1638" s="247"/>
      <c r="J1638" s="235"/>
      <c r="L1638" s="268" t="s">
        <v>167</v>
      </c>
      <c r="M1638" s="278">
        <v>43998</v>
      </c>
      <c r="N1638" s="269">
        <f t="shared" si="333"/>
        <v>531</v>
      </c>
      <c r="O1638" s="261">
        <v>2</v>
      </c>
      <c r="P1638" s="108">
        <f t="shared" si="334"/>
        <v>1.4136986301369863</v>
      </c>
      <c r="R1638" s="142">
        <f t="shared" si="331"/>
        <v>43993</v>
      </c>
      <c r="S1638" s="149">
        <f>MAX(0,$S$14*O1637*Parameter!$C$6*Parameter!$C$5*Parameter!$C$7*Parameter!$C$8*Parameter!$C$9*Parameter!$C$19*P1637)</f>
        <v>0.8535322345848454</v>
      </c>
      <c r="T1638" s="150" t="s">
        <v>169</v>
      </c>
      <c r="V1638" s="153"/>
      <c r="W1638" s="107"/>
      <c r="X1638" s="167"/>
    </row>
    <row r="1639" spans="2:24">
      <c r="B1639" s="251"/>
      <c r="C1639" s="243"/>
      <c r="D1639" s="244"/>
      <c r="E1639" s="107"/>
      <c r="F1639" s="245"/>
      <c r="H1639" s="246"/>
      <c r="I1639" s="247"/>
      <c r="J1639" s="235"/>
      <c r="L1639" s="268" t="s">
        <v>167</v>
      </c>
      <c r="M1639" s="278">
        <v>44000</v>
      </c>
      <c r="N1639" s="269">
        <f t="shared" si="333"/>
        <v>533</v>
      </c>
      <c r="O1639" s="261">
        <v>2</v>
      </c>
      <c r="P1639" s="108">
        <f t="shared" si="334"/>
        <v>1.4136986301369863</v>
      </c>
      <c r="R1639" s="142">
        <f t="shared" si="331"/>
        <v>43998</v>
      </c>
      <c r="S1639" s="149">
        <f>MAX(0,$S$14*O1638*Parameter!$C$6*Parameter!$C$5*Parameter!$C$7*Parameter!$C$8*Parameter!$C$9*Parameter!$C$19*P1638)</f>
        <v>1.7070644691696908</v>
      </c>
      <c r="T1639" s="150" t="s">
        <v>169</v>
      </c>
      <c r="V1639" s="153"/>
      <c r="W1639" s="107"/>
      <c r="X1639" s="167"/>
    </row>
    <row r="1640" spans="2:24">
      <c r="B1640" s="251"/>
      <c r="C1640" s="243"/>
      <c r="D1640" s="244"/>
      <c r="E1640" s="107"/>
      <c r="F1640" s="245"/>
      <c r="H1640" s="246"/>
      <c r="I1640" s="247"/>
      <c r="J1640" s="235"/>
      <c r="L1640" s="268" t="s">
        <v>167</v>
      </c>
      <c r="M1640" s="278">
        <v>44001</v>
      </c>
      <c r="N1640" s="269">
        <f t="shared" si="333"/>
        <v>534</v>
      </c>
      <c r="O1640" s="261">
        <v>4</v>
      </c>
      <c r="P1640" s="108">
        <f t="shared" si="334"/>
        <v>1.4136986301369863</v>
      </c>
      <c r="R1640" s="142">
        <f t="shared" si="331"/>
        <v>44000</v>
      </c>
      <c r="S1640" s="149">
        <f>MAX(0,$S$14*O1639*Parameter!$C$6*Parameter!$C$5*Parameter!$C$7*Parameter!$C$8*Parameter!$C$9*Parameter!$C$19*P1639)</f>
        <v>1.7070644691696908</v>
      </c>
      <c r="T1640" s="150" t="s">
        <v>169</v>
      </c>
      <c r="V1640" s="153"/>
      <c r="W1640" s="107"/>
      <c r="X1640" s="167"/>
    </row>
    <row r="1641" spans="2:24">
      <c r="B1641" s="251"/>
      <c r="C1641" s="243"/>
      <c r="D1641" s="244"/>
      <c r="E1641" s="107"/>
      <c r="F1641" s="245"/>
      <c r="H1641" s="246"/>
      <c r="I1641" s="247"/>
      <c r="J1641" s="235"/>
      <c r="L1641" s="268" t="s">
        <v>167</v>
      </c>
      <c r="M1641" s="278">
        <v>44002</v>
      </c>
      <c r="N1641" s="269">
        <f t="shared" si="333"/>
        <v>535</v>
      </c>
      <c r="O1641" s="261">
        <v>3</v>
      </c>
      <c r="P1641" s="108">
        <f t="shared" si="334"/>
        <v>1.4136986301369863</v>
      </c>
      <c r="R1641" s="142">
        <f t="shared" si="331"/>
        <v>44001</v>
      </c>
      <c r="S1641" s="149">
        <f>MAX(0,$S$14*O1640*Parameter!$C$6*Parameter!$C$5*Parameter!$C$7*Parameter!$C$8*Parameter!$C$9*Parameter!$C$19*P1640)</f>
        <v>3.4141289383393816</v>
      </c>
      <c r="T1641" s="150" t="s">
        <v>169</v>
      </c>
      <c r="V1641" s="153"/>
      <c r="W1641" s="107"/>
      <c r="X1641" s="167"/>
    </row>
    <row r="1642" spans="2:24">
      <c r="B1642" s="251"/>
      <c r="C1642" s="243"/>
      <c r="D1642" s="244"/>
      <c r="E1642" s="107"/>
      <c r="F1642" s="245"/>
      <c r="H1642" s="246"/>
      <c r="I1642" s="247"/>
      <c r="J1642" s="235"/>
      <c r="L1642" s="268" t="s">
        <v>167</v>
      </c>
      <c r="M1642" s="278">
        <v>44003</v>
      </c>
      <c r="N1642" s="269">
        <f t="shared" si="333"/>
        <v>536</v>
      </c>
      <c r="O1642" s="261">
        <v>10</v>
      </c>
      <c r="P1642" s="108">
        <f t="shared" si="334"/>
        <v>1.4136986301369863</v>
      </c>
      <c r="R1642" s="142">
        <f t="shared" si="331"/>
        <v>44002</v>
      </c>
      <c r="S1642" s="149">
        <f>MAX(0,$S$14*O1641*Parameter!$C$6*Parameter!$C$5*Parameter!$C$7*Parameter!$C$8*Parameter!$C$9*Parameter!$C$19*P1641)</f>
        <v>2.5605967037545363</v>
      </c>
      <c r="T1642" s="150" t="s">
        <v>169</v>
      </c>
      <c r="V1642" s="153"/>
      <c r="W1642" s="107"/>
      <c r="X1642" s="167"/>
    </row>
    <row r="1643" spans="2:24">
      <c r="B1643" s="251"/>
      <c r="C1643" s="243"/>
      <c r="D1643" s="244"/>
      <c r="E1643" s="107"/>
      <c r="F1643" s="245"/>
      <c r="H1643" s="246"/>
      <c r="I1643" s="247"/>
      <c r="J1643" s="235"/>
      <c r="L1643" s="268" t="s">
        <v>167</v>
      </c>
      <c r="M1643" s="278">
        <v>44009</v>
      </c>
      <c r="N1643" s="269">
        <f t="shared" si="333"/>
        <v>542</v>
      </c>
      <c r="O1643" s="261">
        <v>1</v>
      </c>
      <c r="P1643" s="108">
        <f t="shared" si="334"/>
        <v>1.4136986301369863</v>
      </c>
      <c r="R1643" s="142">
        <f t="shared" si="331"/>
        <v>44003</v>
      </c>
      <c r="S1643" s="149">
        <f>MAX(0,$S$14*O1642*Parameter!$C$6*Parameter!$C$5*Parameter!$C$7*Parameter!$C$8*Parameter!$C$9*Parameter!$C$19*P1642)</f>
        <v>8.5353223458484546</v>
      </c>
      <c r="T1643" s="150" t="s">
        <v>169</v>
      </c>
      <c r="V1643" s="153"/>
      <c r="W1643" s="107"/>
      <c r="X1643" s="167"/>
    </row>
    <row r="1644" spans="2:24">
      <c r="B1644" s="251"/>
      <c r="C1644" s="243"/>
      <c r="D1644" s="244"/>
      <c r="E1644" s="107"/>
      <c r="F1644" s="245"/>
      <c r="H1644" s="246"/>
      <c r="I1644" s="247"/>
      <c r="J1644" s="235"/>
      <c r="L1644" s="268" t="s">
        <v>167</v>
      </c>
      <c r="M1644" s="278">
        <v>44014</v>
      </c>
      <c r="N1644" s="269">
        <f t="shared" si="333"/>
        <v>547</v>
      </c>
      <c r="O1644" s="261">
        <v>1</v>
      </c>
      <c r="P1644" s="108">
        <f t="shared" si="334"/>
        <v>1.4136986301369863</v>
      </c>
      <c r="R1644" s="142">
        <f t="shared" si="331"/>
        <v>44009</v>
      </c>
      <c r="S1644" s="149">
        <f>MAX(0,$S$14*O1643*Parameter!$C$6*Parameter!$C$5*Parameter!$C$7*Parameter!$C$8*Parameter!$C$9*Parameter!$C$19*P1643)</f>
        <v>0.8535322345848454</v>
      </c>
      <c r="T1644" s="150" t="s">
        <v>169</v>
      </c>
      <c r="V1644" s="153"/>
      <c r="W1644" s="107"/>
      <c r="X1644" s="167"/>
    </row>
    <row r="1645" spans="2:24">
      <c r="B1645" s="251"/>
      <c r="C1645" s="243"/>
      <c r="D1645" s="244"/>
      <c r="E1645" s="107"/>
      <c r="F1645" s="245"/>
      <c r="H1645" s="246"/>
      <c r="I1645" s="247"/>
      <c r="J1645" s="235"/>
      <c r="L1645" s="268" t="s">
        <v>167</v>
      </c>
      <c r="M1645" s="278">
        <v>44016</v>
      </c>
      <c r="N1645" s="269">
        <f t="shared" si="333"/>
        <v>549</v>
      </c>
      <c r="O1645" s="261">
        <v>1</v>
      </c>
      <c r="P1645" s="108">
        <f t="shared" si="334"/>
        <v>1.4136986301369863</v>
      </c>
      <c r="R1645" s="142">
        <f t="shared" si="331"/>
        <v>44014</v>
      </c>
      <c r="S1645" s="149">
        <f>MAX(0,$S$14*O1644*Parameter!$C$6*Parameter!$C$5*Parameter!$C$7*Parameter!$C$8*Parameter!$C$9*Parameter!$C$19*P1644)</f>
        <v>0.8535322345848454</v>
      </c>
      <c r="T1645" s="150" t="s">
        <v>169</v>
      </c>
      <c r="V1645" s="153"/>
      <c r="W1645" s="107"/>
      <c r="X1645" s="167"/>
    </row>
    <row r="1646" spans="2:24">
      <c r="B1646" s="251"/>
      <c r="C1646" s="243"/>
      <c r="D1646" s="244"/>
      <c r="E1646" s="107"/>
      <c r="F1646" s="245"/>
      <c r="H1646" s="246"/>
      <c r="I1646" s="247"/>
      <c r="J1646" s="235"/>
      <c r="L1646" s="268" t="s">
        <v>167</v>
      </c>
      <c r="M1646" s="278">
        <v>44017</v>
      </c>
      <c r="N1646" s="269">
        <f t="shared" si="333"/>
        <v>550</v>
      </c>
      <c r="O1646" s="261">
        <v>18</v>
      </c>
      <c r="P1646" s="108">
        <f t="shared" si="334"/>
        <v>1.4136986301369863</v>
      </c>
      <c r="R1646" s="142">
        <f t="shared" si="331"/>
        <v>44016</v>
      </c>
      <c r="S1646" s="149">
        <f>MAX(0,$S$14*O1645*Parameter!$C$6*Parameter!$C$5*Parameter!$C$7*Parameter!$C$8*Parameter!$C$9*Parameter!$C$19*P1645)</f>
        <v>0.8535322345848454</v>
      </c>
      <c r="T1646" s="150" t="s">
        <v>169</v>
      </c>
      <c r="V1646" s="153"/>
      <c r="W1646" s="107"/>
      <c r="X1646" s="167"/>
    </row>
    <row r="1647" spans="2:24">
      <c r="B1647" s="251"/>
      <c r="C1647" s="243"/>
      <c r="D1647" s="244"/>
      <c r="E1647" s="107"/>
      <c r="F1647" s="245"/>
      <c r="H1647" s="246"/>
      <c r="I1647" s="247"/>
      <c r="J1647" s="235"/>
      <c r="L1647" s="268" t="s">
        <v>167</v>
      </c>
      <c r="M1647" s="278">
        <v>44018</v>
      </c>
      <c r="N1647" s="269">
        <f t="shared" si="333"/>
        <v>551</v>
      </c>
      <c r="O1647" s="261">
        <v>27</v>
      </c>
      <c r="P1647" s="108">
        <f t="shared" si="334"/>
        <v>1.4136986301369863</v>
      </c>
      <c r="R1647" s="142">
        <f t="shared" si="331"/>
        <v>44017</v>
      </c>
      <c r="S1647" s="149">
        <f>MAX(0,$S$14*O1646*Parameter!$C$6*Parameter!$C$5*Parameter!$C$7*Parameter!$C$8*Parameter!$C$9*Parameter!$C$19*P1646)</f>
        <v>15.363580222527217</v>
      </c>
      <c r="T1647" s="150" t="s">
        <v>169</v>
      </c>
      <c r="V1647" s="153"/>
      <c r="W1647" s="107"/>
      <c r="X1647" s="167"/>
    </row>
    <row r="1648" spans="2:24">
      <c r="B1648" s="251"/>
      <c r="C1648" s="243"/>
      <c r="D1648" s="244"/>
      <c r="E1648" s="107"/>
      <c r="F1648" s="245"/>
      <c r="H1648" s="246"/>
      <c r="I1648" s="247"/>
      <c r="J1648" s="235"/>
      <c r="L1648" s="268" t="s">
        <v>167</v>
      </c>
      <c r="M1648" s="278">
        <v>44028</v>
      </c>
      <c r="N1648" s="269">
        <f t="shared" si="333"/>
        <v>561</v>
      </c>
      <c r="O1648" s="261">
        <v>2</v>
      </c>
      <c r="P1648" s="108">
        <f t="shared" si="334"/>
        <v>1.4136986301369863</v>
      </c>
      <c r="R1648" s="142">
        <f t="shared" si="331"/>
        <v>44018</v>
      </c>
      <c r="S1648" s="149">
        <f>MAX(0,$S$14*O1647*Parameter!$C$6*Parameter!$C$5*Parameter!$C$7*Parameter!$C$8*Parameter!$C$9*Parameter!$C$19*P1647)</f>
        <v>23.045370333790832</v>
      </c>
      <c r="T1648" s="150" t="s">
        <v>169</v>
      </c>
      <c r="V1648" s="153"/>
      <c r="W1648" s="107"/>
      <c r="X1648" s="167"/>
    </row>
    <row r="1649" spans="2:24">
      <c r="B1649" s="251"/>
      <c r="C1649" s="243"/>
      <c r="D1649" s="244"/>
      <c r="E1649" s="107"/>
      <c r="F1649" s="245"/>
      <c r="H1649" s="246"/>
      <c r="I1649" s="247"/>
      <c r="J1649" s="235"/>
      <c r="L1649" s="268" t="s">
        <v>167</v>
      </c>
      <c r="M1649" s="278">
        <v>44031</v>
      </c>
      <c r="N1649" s="269">
        <f t="shared" si="333"/>
        <v>564</v>
      </c>
      <c r="O1649" s="261">
        <v>2</v>
      </c>
      <c r="P1649" s="108">
        <f t="shared" si="334"/>
        <v>1.4136986301369863</v>
      </c>
      <c r="R1649" s="142">
        <f t="shared" si="331"/>
        <v>44028</v>
      </c>
      <c r="S1649" s="149">
        <f>MAX(0,$S$14*O1648*Parameter!$C$6*Parameter!$C$5*Parameter!$C$7*Parameter!$C$8*Parameter!$C$9*Parameter!$C$19*P1648)</f>
        <v>1.7070644691696908</v>
      </c>
      <c r="T1649" s="150" t="s">
        <v>169</v>
      </c>
      <c r="V1649" s="153"/>
      <c r="W1649" s="107"/>
      <c r="X1649" s="167"/>
    </row>
    <row r="1650" spans="2:24">
      <c r="B1650" s="251"/>
      <c r="C1650" s="243"/>
      <c r="D1650" s="244"/>
      <c r="E1650" s="107"/>
      <c r="F1650" s="245"/>
      <c r="H1650" s="246"/>
      <c r="I1650" s="247"/>
      <c r="J1650" s="235"/>
      <c r="L1650" s="268" t="s">
        <v>167</v>
      </c>
      <c r="M1650" s="278">
        <v>44033</v>
      </c>
      <c r="N1650" s="269">
        <f t="shared" si="333"/>
        <v>566</v>
      </c>
      <c r="O1650" s="261">
        <v>1</v>
      </c>
      <c r="P1650" s="108">
        <f t="shared" si="334"/>
        <v>1.4136986301369863</v>
      </c>
      <c r="R1650" s="142">
        <f t="shared" si="331"/>
        <v>44031</v>
      </c>
      <c r="S1650" s="149">
        <f>MAX(0,$S$14*O1649*Parameter!$C$6*Parameter!$C$5*Parameter!$C$7*Parameter!$C$8*Parameter!$C$9*Parameter!$C$19*P1649)</f>
        <v>1.7070644691696908</v>
      </c>
      <c r="T1650" s="150" t="s">
        <v>169</v>
      </c>
      <c r="V1650" s="153"/>
      <c r="W1650" s="107"/>
      <c r="X1650" s="167"/>
    </row>
    <row r="1651" spans="2:24">
      <c r="B1651" s="251"/>
      <c r="C1651" s="243"/>
      <c r="D1651" s="244"/>
      <c r="E1651" s="107"/>
      <c r="F1651" s="245"/>
      <c r="H1651" s="246"/>
      <c r="I1651" s="247"/>
      <c r="J1651" s="235"/>
      <c r="L1651" s="268" t="s">
        <v>167</v>
      </c>
      <c r="M1651" s="278">
        <v>44034</v>
      </c>
      <c r="N1651" s="269">
        <f t="shared" si="333"/>
        <v>567</v>
      </c>
      <c r="O1651" s="261">
        <v>1</v>
      </c>
      <c r="P1651" s="108">
        <f t="shared" si="334"/>
        <v>1.4136986301369863</v>
      </c>
      <c r="R1651" s="142">
        <f t="shared" si="331"/>
        <v>44033</v>
      </c>
      <c r="S1651" s="149">
        <f>MAX(0,$S$14*O1650*Parameter!$C$6*Parameter!$C$5*Parameter!$C$7*Parameter!$C$8*Parameter!$C$9*Parameter!$C$19*P1650)</f>
        <v>0.8535322345848454</v>
      </c>
      <c r="T1651" s="150" t="s">
        <v>169</v>
      </c>
      <c r="V1651" s="153"/>
      <c r="W1651" s="107"/>
      <c r="X1651" s="167"/>
    </row>
    <row r="1652" spans="2:24">
      <c r="B1652" s="251"/>
      <c r="C1652" s="243"/>
      <c r="D1652" s="244"/>
      <c r="E1652" s="107"/>
      <c r="F1652" s="245"/>
      <c r="H1652" s="246"/>
      <c r="I1652" s="247"/>
      <c r="J1652" s="235"/>
      <c r="L1652" s="268" t="s">
        <v>167</v>
      </c>
      <c r="M1652" s="278">
        <v>44035</v>
      </c>
      <c r="N1652" s="269">
        <f t="shared" si="333"/>
        <v>568</v>
      </c>
      <c r="O1652" s="261">
        <v>2</v>
      </c>
      <c r="P1652" s="108">
        <f t="shared" si="334"/>
        <v>1.4136986301369863</v>
      </c>
      <c r="R1652" s="142">
        <f t="shared" si="331"/>
        <v>44034</v>
      </c>
      <c r="S1652" s="149">
        <f>MAX(0,$S$14*O1651*Parameter!$C$6*Parameter!$C$5*Parameter!$C$7*Parameter!$C$8*Parameter!$C$9*Parameter!$C$19*P1651)</f>
        <v>0.8535322345848454</v>
      </c>
      <c r="T1652" s="150" t="s">
        <v>169</v>
      </c>
      <c r="V1652" s="153"/>
      <c r="W1652" s="107"/>
      <c r="X1652" s="167"/>
    </row>
    <row r="1653" spans="2:24">
      <c r="B1653" s="251"/>
      <c r="C1653" s="243"/>
      <c r="D1653" s="244"/>
      <c r="E1653" s="107"/>
      <c r="F1653" s="245"/>
      <c r="H1653" s="246"/>
      <c r="I1653" s="247"/>
      <c r="J1653" s="235"/>
      <c r="L1653" s="268" t="s">
        <v>167</v>
      </c>
      <c r="M1653" s="278">
        <v>44036</v>
      </c>
      <c r="N1653" s="269">
        <f t="shared" si="333"/>
        <v>569</v>
      </c>
      <c r="O1653" s="261">
        <v>3</v>
      </c>
      <c r="P1653" s="108">
        <f t="shared" si="334"/>
        <v>1.4136986301369863</v>
      </c>
      <c r="R1653" s="142">
        <f t="shared" si="331"/>
        <v>44035</v>
      </c>
      <c r="S1653" s="149">
        <f>MAX(0,$S$14*O1652*Parameter!$C$6*Parameter!$C$5*Parameter!$C$7*Parameter!$C$8*Parameter!$C$9*Parameter!$C$19*P1652)</f>
        <v>1.7070644691696908</v>
      </c>
      <c r="T1653" s="150" t="s">
        <v>169</v>
      </c>
      <c r="V1653" s="153"/>
      <c r="W1653" s="107"/>
      <c r="X1653" s="167"/>
    </row>
    <row r="1654" spans="2:24">
      <c r="B1654" s="251"/>
      <c r="C1654" s="243"/>
      <c r="D1654" s="244"/>
      <c r="E1654" s="107"/>
      <c r="F1654" s="245"/>
      <c r="H1654" s="246"/>
      <c r="I1654" s="247"/>
      <c r="J1654" s="235"/>
      <c r="L1654" s="268" t="s">
        <v>167</v>
      </c>
      <c r="M1654" s="278">
        <v>44037</v>
      </c>
      <c r="N1654" s="269">
        <f t="shared" si="333"/>
        <v>570</v>
      </c>
      <c r="O1654" s="261">
        <v>9</v>
      </c>
      <c r="P1654" s="108">
        <f t="shared" si="334"/>
        <v>1.4136986301369863</v>
      </c>
      <c r="R1654" s="142">
        <f t="shared" si="331"/>
        <v>44036</v>
      </c>
      <c r="S1654" s="149">
        <f>MAX(0,$S$14*O1653*Parameter!$C$6*Parameter!$C$5*Parameter!$C$7*Parameter!$C$8*Parameter!$C$9*Parameter!$C$19*P1653)</f>
        <v>2.5605967037545363</v>
      </c>
      <c r="T1654" s="150" t="s">
        <v>169</v>
      </c>
      <c r="V1654" s="153"/>
      <c r="W1654" s="107"/>
      <c r="X1654" s="167"/>
    </row>
    <row r="1655" spans="2:24">
      <c r="B1655" s="251"/>
      <c r="C1655" s="243"/>
      <c r="D1655" s="244"/>
      <c r="E1655" s="107"/>
      <c r="F1655" s="245"/>
      <c r="H1655" s="246"/>
      <c r="I1655" s="247"/>
      <c r="J1655" s="235"/>
      <c r="L1655" s="268" t="s">
        <v>167</v>
      </c>
      <c r="M1655" s="278">
        <v>44038</v>
      </c>
      <c r="N1655" s="269">
        <f t="shared" si="333"/>
        <v>571</v>
      </c>
      <c r="O1655" s="261">
        <v>1</v>
      </c>
      <c r="P1655" s="108">
        <f t="shared" si="334"/>
        <v>1.4136986301369863</v>
      </c>
      <c r="R1655" s="142">
        <f t="shared" si="331"/>
        <v>44037</v>
      </c>
      <c r="S1655" s="149">
        <f>MAX(0,$S$14*O1654*Parameter!$C$6*Parameter!$C$5*Parameter!$C$7*Parameter!$C$8*Parameter!$C$9*Parameter!$C$19*P1654)</f>
        <v>7.6817901112636084</v>
      </c>
      <c r="T1655" s="150" t="s">
        <v>169</v>
      </c>
      <c r="V1655" s="153"/>
      <c r="W1655" s="107"/>
      <c r="X1655" s="167"/>
    </row>
    <row r="1656" spans="2:24">
      <c r="B1656" s="251"/>
      <c r="C1656" s="243"/>
      <c r="D1656" s="244"/>
      <c r="E1656" s="107"/>
      <c r="F1656" s="245"/>
      <c r="H1656" s="246"/>
      <c r="I1656" s="247"/>
      <c r="J1656" s="235"/>
      <c r="L1656" s="268" t="s">
        <v>167</v>
      </c>
      <c r="M1656" s="278">
        <v>44039</v>
      </c>
      <c r="N1656" s="269">
        <f t="shared" si="333"/>
        <v>572</v>
      </c>
      <c r="O1656" s="261">
        <v>1</v>
      </c>
      <c r="P1656" s="108">
        <f t="shared" si="334"/>
        <v>1.4136986301369863</v>
      </c>
      <c r="R1656" s="142">
        <f t="shared" si="331"/>
        <v>44038</v>
      </c>
      <c r="S1656" s="149">
        <f>MAX(0,$S$14*O1655*Parameter!$C$6*Parameter!$C$5*Parameter!$C$7*Parameter!$C$8*Parameter!$C$9*Parameter!$C$19*P1655)</f>
        <v>0.8535322345848454</v>
      </c>
      <c r="T1656" s="150" t="s">
        <v>169</v>
      </c>
      <c r="V1656" s="153"/>
      <c r="W1656" s="107"/>
      <c r="X1656" s="167"/>
    </row>
    <row r="1657" spans="2:24">
      <c r="B1657" s="251"/>
      <c r="C1657" s="243"/>
      <c r="D1657" s="244"/>
      <c r="E1657" s="107"/>
      <c r="F1657" s="245"/>
      <c r="H1657" s="246"/>
      <c r="I1657" s="247"/>
      <c r="J1657" s="235"/>
      <c r="L1657" s="268" t="s">
        <v>167</v>
      </c>
      <c r="M1657" s="278">
        <v>44040</v>
      </c>
      <c r="N1657" s="269">
        <f t="shared" si="333"/>
        <v>573</v>
      </c>
      <c r="O1657" s="261">
        <v>1</v>
      </c>
      <c r="P1657" s="108">
        <f t="shared" si="334"/>
        <v>1.4136986301369863</v>
      </c>
      <c r="R1657" s="142">
        <f t="shared" si="331"/>
        <v>44039</v>
      </c>
      <c r="S1657" s="149">
        <f>MAX(0,$S$14*O1656*Parameter!$C$6*Parameter!$C$5*Parameter!$C$7*Parameter!$C$8*Parameter!$C$9*Parameter!$C$19*P1656)</f>
        <v>0.8535322345848454</v>
      </c>
      <c r="T1657" s="150" t="s">
        <v>169</v>
      </c>
      <c r="V1657" s="153"/>
      <c r="W1657" s="107"/>
      <c r="X1657" s="167"/>
    </row>
    <row r="1658" spans="2:24">
      <c r="B1658" s="251"/>
      <c r="C1658" s="243"/>
      <c r="D1658" s="244"/>
      <c r="E1658" s="107"/>
      <c r="F1658" s="245"/>
      <c r="H1658" s="246"/>
      <c r="I1658" s="247"/>
      <c r="J1658" s="235"/>
      <c r="L1658" s="268" t="s">
        <v>167</v>
      </c>
      <c r="M1658" s="278">
        <v>44054</v>
      </c>
      <c r="N1658" s="269">
        <f t="shared" si="333"/>
        <v>587</v>
      </c>
      <c r="O1658" s="261">
        <v>6</v>
      </c>
      <c r="P1658" s="108">
        <f t="shared" si="334"/>
        <v>1.4136986301369863</v>
      </c>
      <c r="R1658" s="142">
        <f t="shared" si="331"/>
        <v>44040</v>
      </c>
      <c r="S1658" s="149">
        <f>MAX(0,$S$14*O1657*Parameter!$C$6*Parameter!$C$5*Parameter!$C$7*Parameter!$C$8*Parameter!$C$9*Parameter!$C$19*P1657)</f>
        <v>0.8535322345848454</v>
      </c>
      <c r="T1658" s="150" t="s">
        <v>169</v>
      </c>
      <c r="V1658" s="153"/>
      <c r="W1658" s="107"/>
      <c r="X1658" s="167"/>
    </row>
    <row r="1659" spans="2:24">
      <c r="B1659" s="251"/>
      <c r="C1659" s="243"/>
      <c r="D1659" s="244"/>
      <c r="E1659" s="107"/>
      <c r="F1659" s="245"/>
      <c r="H1659" s="246"/>
      <c r="I1659" s="247"/>
      <c r="J1659" s="235"/>
      <c r="L1659" s="268" t="s">
        <v>167</v>
      </c>
      <c r="M1659" s="278">
        <v>44057</v>
      </c>
      <c r="N1659" s="269">
        <f t="shared" si="333"/>
        <v>590</v>
      </c>
      <c r="O1659" s="261">
        <v>7</v>
      </c>
      <c r="P1659" s="108">
        <f t="shared" si="334"/>
        <v>1.4136986301369863</v>
      </c>
      <c r="R1659" s="142">
        <f t="shared" si="331"/>
        <v>44054</v>
      </c>
      <c r="S1659" s="149">
        <f>MAX(0,$S$14*O1658*Parameter!$C$6*Parameter!$C$5*Parameter!$C$7*Parameter!$C$8*Parameter!$C$9*Parameter!$C$19*P1658)</f>
        <v>5.1211934075090726</v>
      </c>
      <c r="T1659" s="150" t="s">
        <v>169</v>
      </c>
      <c r="V1659" s="153"/>
      <c r="W1659" s="107"/>
      <c r="X1659" s="167"/>
    </row>
    <row r="1660" spans="2:24">
      <c r="B1660" s="251"/>
      <c r="C1660" s="243"/>
      <c r="D1660" s="244"/>
      <c r="E1660" s="107"/>
      <c r="F1660" s="245"/>
      <c r="H1660" s="246"/>
      <c r="I1660" s="247"/>
      <c r="J1660" s="235"/>
      <c r="L1660" s="268" t="s">
        <v>167</v>
      </c>
      <c r="M1660" s="278">
        <v>44086</v>
      </c>
      <c r="N1660" s="269">
        <f t="shared" si="333"/>
        <v>619</v>
      </c>
      <c r="O1660" s="261">
        <v>26</v>
      </c>
      <c r="P1660" s="108">
        <f t="shared" si="334"/>
        <v>1.4136986301369863</v>
      </c>
      <c r="R1660" s="142">
        <f t="shared" si="331"/>
        <v>44057</v>
      </c>
      <c r="S1660" s="149">
        <f>MAX(0,$S$14*O1659*Parameter!$C$6*Parameter!$C$5*Parameter!$C$7*Parameter!$C$8*Parameter!$C$9*Parameter!$C$19*P1659)</f>
        <v>5.9747256420939188</v>
      </c>
      <c r="T1660" s="150" t="s">
        <v>169</v>
      </c>
      <c r="V1660" s="153"/>
      <c r="W1660" s="107"/>
      <c r="X1660" s="167"/>
    </row>
    <row r="1661" spans="2:24">
      <c r="B1661" s="251"/>
      <c r="C1661" s="243"/>
      <c r="D1661" s="244"/>
      <c r="E1661" s="107"/>
      <c r="F1661" s="245"/>
      <c r="H1661" s="246"/>
      <c r="I1661" s="247"/>
      <c r="J1661" s="235"/>
      <c r="L1661" s="268" t="s">
        <v>167</v>
      </c>
      <c r="M1661" s="278">
        <v>44087</v>
      </c>
      <c r="N1661" s="269">
        <f t="shared" si="333"/>
        <v>620</v>
      </c>
      <c r="O1661" s="261">
        <v>7</v>
      </c>
      <c r="P1661" s="108">
        <f t="shared" si="334"/>
        <v>1.4136986301369863</v>
      </c>
      <c r="R1661" s="142">
        <f t="shared" si="331"/>
        <v>44086</v>
      </c>
      <c r="S1661" s="149">
        <f>MAX(0,$S$14*O1660*Parameter!$C$6*Parameter!$C$5*Parameter!$C$7*Parameter!$C$8*Parameter!$C$9*Parameter!$C$19*P1660)</f>
        <v>22.191838099205981</v>
      </c>
      <c r="T1661" s="150" t="s">
        <v>169</v>
      </c>
      <c r="V1661" s="153"/>
      <c r="W1661" s="107"/>
      <c r="X1661" s="167"/>
    </row>
    <row r="1662" spans="2:24">
      <c r="B1662" s="251"/>
      <c r="C1662" s="243"/>
      <c r="D1662" s="244"/>
      <c r="E1662" s="107"/>
      <c r="F1662" s="245"/>
      <c r="H1662" s="246"/>
      <c r="I1662" s="247"/>
      <c r="J1662" s="235"/>
      <c r="L1662" s="268" t="s">
        <v>167</v>
      </c>
      <c r="M1662" s="278">
        <v>44089</v>
      </c>
      <c r="N1662" s="269">
        <f t="shared" si="333"/>
        <v>622</v>
      </c>
      <c r="O1662" s="261">
        <v>28</v>
      </c>
      <c r="P1662" s="108">
        <f t="shared" si="334"/>
        <v>1.4136986301369863</v>
      </c>
      <c r="R1662" s="142">
        <f t="shared" si="331"/>
        <v>44087</v>
      </c>
      <c r="S1662" s="149">
        <f>MAX(0,$S$14*O1661*Parameter!$C$6*Parameter!$C$5*Parameter!$C$7*Parameter!$C$8*Parameter!$C$9*Parameter!$C$19*P1661)</f>
        <v>5.9747256420939188</v>
      </c>
      <c r="T1662" s="150" t="s">
        <v>169</v>
      </c>
      <c r="V1662" s="153"/>
      <c r="W1662" s="107"/>
      <c r="X1662" s="167"/>
    </row>
    <row r="1663" spans="2:24">
      <c r="B1663" s="251"/>
      <c r="C1663" s="243"/>
      <c r="D1663" s="244"/>
      <c r="E1663" s="107"/>
      <c r="F1663" s="245"/>
      <c r="H1663" s="246"/>
      <c r="I1663" s="247"/>
      <c r="J1663" s="235"/>
      <c r="L1663" s="268" t="s">
        <v>167</v>
      </c>
      <c r="M1663" s="278">
        <v>44090</v>
      </c>
      <c r="N1663" s="269">
        <f t="shared" si="333"/>
        <v>623</v>
      </c>
      <c r="O1663" s="261">
        <v>30</v>
      </c>
      <c r="P1663" s="108">
        <f t="shared" si="334"/>
        <v>1.4136986301369863</v>
      </c>
      <c r="R1663" s="142">
        <f t="shared" si="331"/>
        <v>44089</v>
      </c>
      <c r="S1663" s="149">
        <f>MAX(0,$S$14*O1662*Parameter!$C$6*Parameter!$C$5*Parameter!$C$7*Parameter!$C$8*Parameter!$C$9*Parameter!$C$19*P1662)</f>
        <v>23.898902568375675</v>
      </c>
      <c r="T1663" s="150" t="s">
        <v>169</v>
      </c>
      <c r="V1663" s="153"/>
      <c r="W1663" s="107"/>
      <c r="X1663" s="167"/>
    </row>
    <row r="1664" spans="2:24">
      <c r="B1664" s="251"/>
      <c r="C1664" s="243"/>
      <c r="D1664" s="244"/>
      <c r="E1664" s="107"/>
      <c r="F1664" s="245"/>
      <c r="H1664" s="246"/>
      <c r="I1664" s="247"/>
      <c r="J1664" s="235"/>
      <c r="L1664" s="268" t="s">
        <v>167</v>
      </c>
      <c r="M1664" s="278">
        <v>44091</v>
      </c>
      <c r="N1664" s="269">
        <f t="shared" si="333"/>
        <v>624</v>
      </c>
      <c r="O1664" s="261">
        <v>15</v>
      </c>
      <c r="P1664" s="108">
        <f t="shared" si="334"/>
        <v>1.4136986301369863</v>
      </c>
      <c r="R1664" s="142">
        <f t="shared" si="331"/>
        <v>44090</v>
      </c>
      <c r="S1664" s="149">
        <f>MAX(0,$S$14*O1663*Parameter!$C$6*Parameter!$C$5*Parameter!$C$7*Parameter!$C$8*Parameter!$C$9*Parameter!$C$19*P1663)</f>
        <v>25.605967037545362</v>
      </c>
      <c r="T1664" s="150" t="s">
        <v>169</v>
      </c>
      <c r="V1664" s="153"/>
      <c r="W1664" s="107"/>
      <c r="X1664" s="167"/>
    </row>
    <row r="1665" spans="2:24">
      <c r="B1665" s="251"/>
      <c r="C1665" s="243"/>
      <c r="D1665" s="244"/>
      <c r="E1665" s="107"/>
      <c r="F1665" s="245"/>
      <c r="H1665" s="246"/>
      <c r="I1665" s="247"/>
      <c r="J1665" s="235"/>
      <c r="L1665" s="268" t="s">
        <v>167</v>
      </c>
      <c r="M1665" s="278">
        <v>44099</v>
      </c>
      <c r="N1665" s="269">
        <f t="shared" si="333"/>
        <v>632</v>
      </c>
      <c r="O1665" s="261">
        <v>9</v>
      </c>
      <c r="P1665" s="108">
        <f t="shared" si="334"/>
        <v>1.4136986301369863</v>
      </c>
      <c r="R1665" s="142">
        <f t="shared" si="331"/>
        <v>44091</v>
      </c>
      <c r="S1665" s="149">
        <f>MAX(0,$S$14*O1664*Parameter!$C$6*Parameter!$C$5*Parameter!$C$7*Parameter!$C$8*Parameter!$C$9*Parameter!$C$19*P1664)</f>
        <v>12.802983518772681</v>
      </c>
      <c r="T1665" s="150" t="s">
        <v>169</v>
      </c>
      <c r="V1665" s="153"/>
      <c r="W1665" s="107"/>
      <c r="X1665" s="167"/>
    </row>
    <row r="1666" spans="2:24">
      <c r="B1666" s="251"/>
      <c r="C1666" s="243"/>
      <c r="D1666" s="244"/>
      <c r="E1666" s="107"/>
      <c r="F1666" s="245"/>
      <c r="H1666" s="246"/>
      <c r="I1666" s="247"/>
      <c r="J1666" s="235"/>
      <c r="L1666" s="268" t="s">
        <v>167</v>
      </c>
      <c r="M1666" s="278">
        <v>44113</v>
      </c>
      <c r="N1666" s="269">
        <f t="shared" si="333"/>
        <v>646</v>
      </c>
      <c r="O1666" s="261">
        <v>1</v>
      </c>
      <c r="P1666" s="108">
        <f t="shared" si="334"/>
        <v>1.4136986301369863</v>
      </c>
      <c r="R1666" s="142">
        <f t="shared" si="331"/>
        <v>44099</v>
      </c>
      <c r="S1666" s="149">
        <f>MAX(0,$S$14*O1665*Parameter!$C$6*Parameter!$C$5*Parameter!$C$7*Parameter!$C$8*Parameter!$C$9*Parameter!$C$19*P1665)</f>
        <v>7.6817901112636084</v>
      </c>
      <c r="T1666" s="150" t="s">
        <v>169</v>
      </c>
      <c r="V1666" s="153"/>
      <c r="W1666" s="107"/>
      <c r="X1666" s="167"/>
    </row>
    <row r="1667" spans="2:24">
      <c r="B1667" s="251"/>
      <c r="C1667" s="243"/>
      <c r="D1667" s="244"/>
      <c r="E1667" s="107"/>
      <c r="F1667" s="245"/>
      <c r="H1667" s="246"/>
      <c r="I1667" s="247"/>
      <c r="J1667" s="235"/>
      <c r="L1667" s="268" t="s">
        <v>167</v>
      </c>
      <c r="M1667" s="278">
        <v>44144</v>
      </c>
      <c r="N1667" s="269">
        <f t="shared" si="333"/>
        <v>677</v>
      </c>
      <c r="O1667" s="261">
        <v>8</v>
      </c>
      <c r="P1667" s="108">
        <f t="shared" si="334"/>
        <v>1.4136986301369863</v>
      </c>
      <c r="R1667" s="142">
        <f t="shared" si="331"/>
        <v>44113</v>
      </c>
      <c r="S1667" s="149">
        <f>MAX(0,$S$14*O1666*Parameter!$C$6*Parameter!$C$5*Parameter!$C$7*Parameter!$C$8*Parameter!$C$9*Parameter!$C$19*P1666)</f>
        <v>0.8535322345848454</v>
      </c>
      <c r="T1667" s="150" t="s">
        <v>169</v>
      </c>
      <c r="V1667" s="153"/>
      <c r="W1667" s="107"/>
      <c r="X1667" s="167"/>
    </row>
    <row r="1668" spans="2:24">
      <c r="B1668" s="251"/>
      <c r="C1668" s="243"/>
      <c r="D1668" s="244"/>
      <c r="E1668" s="107"/>
      <c r="F1668" s="245"/>
      <c r="H1668" s="246"/>
      <c r="I1668" s="247"/>
      <c r="J1668" s="235"/>
      <c r="L1668" s="268" t="s">
        <v>167</v>
      </c>
      <c r="M1668" s="278">
        <v>44146</v>
      </c>
      <c r="N1668" s="269">
        <f t="shared" si="333"/>
        <v>679</v>
      </c>
      <c r="O1668" s="261">
        <v>7</v>
      </c>
      <c r="P1668" s="108">
        <f t="shared" si="334"/>
        <v>1.4136986301369863</v>
      </c>
      <c r="R1668" s="142">
        <f t="shared" si="331"/>
        <v>44144</v>
      </c>
      <c r="S1668" s="149">
        <f>MAX(0,$S$14*O1667*Parameter!$C$6*Parameter!$C$5*Parameter!$C$7*Parameter!$C$8*Parameter!$C$9*Parameter!$C$19*P1667)</f>
        <v>6.8282578766787632</v>
      </c>
      <c r="T1668" s="150" t="s">
        <v>169</v>
      </c>
      <c r="V1668" s="153"/>
      <c r="W1668" s="107"/>
      <c r="X1668" s="167"/>
    </row>
    <row r="1669" spans="2:24">
      <c r="B1669" s="251"/>
      <c r="C1669" s="243"/>
      <c r="D1669" s="244"/>
      <c r="E1669" s="107"/>
      <c r="F1669" s="245"/>
      <c r="H1669" s="246"/>
      <c r="I1669" s="247"/>
      <c r="J1669" s="235"/>
      <c r="L1669" s="268" t="s">
        <v>167</v>
      </c>
      <c r="M1669" s="278">
        <v>44150</v>
      </c>
      <c r="N1669" s="269">
        <f t="shared" si="333"/>
        <v>683</v>
      </c>
      <c r="O1669" s="261">
        <v>9</v>
      </c>
      <c r="P1669" s="108">
        <f t="shared" si="334"/>
        <v>1.4136986301369863</v>
      </c>
      <c r="R1669" s="142">
        <f t="shared" si="331"/>
        <v>44146</v>
      </c>
      <c r="S1669" s="149">
        <f>MAX(0,$S$14*O1668*Parameter!$C$6*Parameter!$C$5*Parameter!$C$7*Parameter!$C$8*Parameter!$C$9*Parameter!$C$19*P1668)</f>
        <v>5.9747256420939188</v>
      </c>
      <c r="T1669" s="150" t="s">
        <v>169</v>
      </c>
      <c r="V1669" s="153"/>
      <c r="W1669" s="107"/>
      <c r="X1669" s="167"/>
    </row>
    <row r="1670" spans="2:24">
      <c r="B1670" s="251"/>
      <c r="C1670" s="243"/>
      <c r="D1670" s="244"/>
      <c r="E1670" s="107"/>
      <c r="F1670" s="245"/>
      <c r="H1670" s="246"/>
      <c r="I1670" s="247"/>
      <c r="J1670" s="235"/>
      <c r="L1670" s="268" t="s">
        <v>167</v>
      </c>
      <c r="M1670" s="278">
        <v>44151</v>
      </c>
      <c r="N1670" s="269">
        <f t="shared" si="333"/>
        <v>684</v>
      </c>
      <c r="O1670" s="261">
        <v>7</v>
      </c>
      <c r="P1670" s="108">
        <f t="shared" si="334"/>
        <v>1.4136986301369863</v>
      </c>
      <c r="R1670" s="142">
        <f t="shared" si="331"/>
        <v>44150</v>
      </c>
      <c r="S1670" s="149">
        <f>MAX(0,$S$14*O1669*Parameter!$C$6*Parameter!$C$5*Parameter!$C$7*Parameter!$C$8*Parameter!$C$9*Parameter!$C$19*P1669)</f>
        <v>7.6817901112636084</v>
      </c>
      <c r="T1670" s="150" t="s">
        <v>169</v>
      </c>
      <c r="V1670" s="153"/>
      <c r="W1670" s="107"/>
      <c r="X1670" s="167"/>
    </row>
    <row r="1671" spans="2:24">
      <c r="B1671" s="251"/>
      <c r="C1671" s="243"/>
      <c r="D1671" s="244"/>
      <c r="E1671" s="107"/>
      <c r="F1671" s="245"/>
      <c r="H1671" s="246"/>
      <c r="I1671" s="247"/>
      <c r="J1671" s="235"/>
      <c r="L1671" s="268" t="s">
        <v>167</v>
      </c>
      <c r="M1671" s="278">
        <v>44154</v>
      </c>
      <c r="N1671" s="269">
        <f t="shared" si="333"/>
        <v>687</v>
      </c>
      <c r="O1671" s="261">
        <v>10</v>
      </c>
      <c r="P1671" s="108">
        <f t="shared" si="334"/>
        <v>1.4136986301369863</v>
      </c>
      <c r="R1671" s="142">
        <f t="shared" si="331"/>
        <v>44151</v>
      </c>
      <c r="S1671" s="149">
        <f>MAX(0,$S$14*O1670*Parameter!$C$6*Parameter!$C$5*Parameter!$C$7*Parameter!$C$8*Parameter!$C$9*Parameter!$C$19*P1670)</f>
        <v>5.9747256420939188</v>
      </c>
      <c r="T1671" s="150" t="s">
        <v>169</v>
      </c>
      <c r="V1671" s="153"/>
      <c r="W1671" s="107"/>
      <c r="X1671" s="167"/>
    </row>
    <row r="1672" spans="2:24">
      <c r="B1672" s="251"/>
      <c r="C1672" s="243"/>
      <c r="D1672" s="244"/>
      <c r="E1672" s="107"/>
      <c r="F1672" s="245"/>
      <c r="H1672" s="246"/>
      <c r="I1672" s="247"/>
      <c r="J1672" s="235"/>
      <c r="L1672" s="268" t="s">
        <v>167</v>
      </c>
      <c r="M1672" s="278">
        <v>44157</v>
      </c>
      <c r="N1672" s="269">
        <f t="shared" si="333"/>
        <v>690</v>
      </c>
      <c r="O1672" s="261">
        <v>9</v>
      </c>
      <c r="P1672" s="108">
        <f t="shared" si="334"/>
        <v>1.4136986301369863</v>
      </c>
      <c r="R1672" s="142">
        <f t="shared" si="331"/>
        <v>44154</v>
      </c>
      <c r="S1672" s="149">
        <f>MAX(0,$S$14*O1671*Parameter!$C$6*Parameter!$C$5*Parameter!$C$7*Parameter!$C$8*Parameter!$C$9*Parameter!$C$19*P1671)</f>
        <v>8.5353223458484546</v>
      </c>
      <c r="T1672" s="150" t="s">
        <v>169</v>
      </c>
      <c r="V1672" s="153"/>
      <c r="W1672" s="107"/>
      <c r="X1672" s="167"/>
    </row>
    <row r="1673" spans="2:24">
      <c r="B1673" s="251"/>
      <c r="C1673" s="243"/>
      <c r="D1673" s="244"/>
      <c r="E1673" s="107"/>
      <c r="F1673" s="245"/>
      <c r="H1673" s="246"/>
      <c r="I1673" s="247"/>
      <c r="J1673" s="235"/>
      <c r="L1673" s="268" t="s">
        <v>167</v>
      </c>
      <c r="M1673" s="278">
        <v>44161</v>
      </c>
      <c r="N1673" s="269">
        <f t="shared" si="333"/>
        <v>694</v>
      </c>
      <c r="O1673" s="261">
        <v>5</v>
      </c>
      <c r="P1673" s="108">
        <f t="shared" si="334"/>
        <v>1.4136986301369863</v>
      </c>
      <c r="R1673" s="142">
        <f t="shared" si="331"/>
        <v>44157</v>
      </c>
      <c r="S1673" s="149">
        <f>MAX(0,$S$14*O1672*Parameter!$C$6*Parameter!$C$5*Parameter!$C$7*Parameter!$C$8*Parameter!$C$9*Parameter!$C$19*P1672)</f>
        <v>7.6817901112636084</v>
      </c>
      <c r="T1673" s="150" t="s">
        <v>169</v>
      </c>
      <c r="V1673" s="153"/>
      <c r="W1673" s="107"/>
      <c r="X1673" s="167"/>
    </row>
    <row r="1674" spans="2:24">
      <c r="B1674" s="251"/>
      <c r="C1674" s="243"/>
      <c r="D1674" s="244"/>
      <c r="E1674" s="107"/>
      <c r="F1674" s="245"/>
      <c r="H1674" s="246"/>
      <c r="I1674" s="247"/>
      <c r="J1674" s="235"/>
      <c r="L1674" s="285" t="s">
        <v>176</v>
      </c>
      <c r="M1674" s="285"/>
      <c r="N1674" s="285"/>
      <c r="O1674" s="286">
        <f>SUM(O1608:O1673)</f>
        <v>329</v>
      </c>
      <c r="P1674" s="287"/>
      <c r="R1674" s="142">
        <f t="shared" si="331"/>
        <v>44161</v>
      </c>
      <c r="S1674" s="149">
        <f>MAX(0,$S$14*O1673*Parameter!$C$6*Parameter!$C$5*Parameter!$C$7*Parameter!$C$8*Parameter!$C$9*Parameter!$C$19*P1673)</f>
        <v>4.2676611729242273</v>
      </c>
      <c r="T1674" s="150" t="s">
        <v>169</v>
      </c>
      <c r="V1674" s="153"/>
      <c r="W1674" s="107"/>
      <c r="X1674" s="167"/>
    </row>
    <row r="1675" spans="2:24">
      <c r="B1675" s="251"/>
      <c r="C1675" s="243"/>
      <c r="D1675" s="244"/>
      <c r="E1675" s="107"/>
      <c r="F1675" s="245"/>
      <c r="H1675" s="246"/>
      <c r="I1675" s="247"/>
      <c r="J1675" s="235"/>
      <c r="L1675" s="285"/>
      <c r="M1675" s="285"/>
      <c r="N1675" s="285"/>
      <c r="O1675" s="286"/>
      <c r="P1675" s="287"/>
      <c r="R1675" s="144" t="s">
        <v>177</v>
      </c>
      <c r="S1675" s="238">
        <f>SUM(S1609:S1674)</f>
        <v>278.29451591283635</v>
      </c>
      <c r="T1675" s="150" t="s">
        <v>169</v>
      </c>
      <c r="V1675" s="153"/>
      <c r="W1675" s="107"/>
      <c r="X1675" s="167"/>
    </row>
    <row r="1676" spans="2:24" ht="15.75" thickBot="1">
      <c r="B1676" s="249"/>
      <c r="C1676" s="250"/>
      <c r="D1676" s="168"/>
      <c r="E1676" s="168"/>
      <c r="F1676" s="168"/>
      <c r="G1676" s="168"/>
      <c r="H1676" s="172"/>
      <c r="I1676" s="172"/>
      <c r="J1676" s="172"/>
      <c r="K1676" s="172"/>
      <c r="L1676" s="172"/>
      <c r="M1676" s="172"/>
      <c r="N1676" s="172"/>
      <c r="O1676" s="172"/>
      <c r="P1676" s="172"/>
      <c r="Q1676" s="172"/>
      <c r="R1676" s="172"/>
      <c r="S1676" s="172"/>
      <c r="T1676" s="172"/>
      <c r="U1676" s="172"/>
      <c r="V1676" s="172"/>
      <c r="W1676" s="172"/>
      <c r="X1676" s="173"/>
    </row>
    <row r="1677" spans="2:24" ht="15.75" thickBot="1"/>
    <row r="1678" spans="2:24" ht="24" thickBot="1">
      <c r="B1678" s="174" t="s">
        <v>107</v>
      </c>
      <c r="C1678" s="158" t="s">
        <v>146</v>
      </c>
      <c r="D1678" s="175">
        <f>I1680+S1680</f>
        <v>12172</v>
      </c>
      <c r="E1678" s="176" t="s">
        <v>147</v>
      </c>
      <c r="F1678" s="158" t="str">
        <f>X1687</f>
        <v>Less than expected</v>
      </c>
      <c r="G1678" s="177"/>
      <c r="H1678" s="177"/>
      <c r="I1678" s="175">
        <f>E1713+O1703</f>
        <v>18000</v>
      </c>
      <c r="J1678" s="177" t="s">
        <v>148</v>
      </c>
      <c r="K1678" s="177"/>
      <c r="L1678" s="177"/>
      <c r="M1678" s="186">
        <v>0</v>
      </c>
      <c r="N1678" s="177" t="s">
        <v>149</v>
      </c>
      <c r="O1678" s="177"/>
      <c r="P1678" s="177"/>
      <c r="Q1678" s="177"/>
      <c r="R1678" s="177"/>
      <c r="S1678" s="175">
        <f>I1678-M1678</f>
        <v>18000</v>
      </c>
      <c r="T1678" s="177" t="s">
        <v>150</v>
      </c>
      <c r="U1678" s="177"/>
      <c r="V1678" s="177"/>
      <c r="W1678" s="242">
        <f>S1678*'MR Reference'!$C$79</f>
        <v>16560</v>
      </c>
      <c r="X1678" s="241" t="s">
        <v>151</v>
      </c>
    </row>
    <row r="1679" spans="2:24" ht="19.5" thickBot="1">
      <c r="B1679" s="159"/>
      <c r="C1679" s="14"/>
      <c r="D1679" s="14"/>
      <c r="E1679" s="15"/>
      <c r="F1679" s="16"/>
      <c r="G1679" s="14"/>
      <c r="X1679" s="160"/>
    </row>
    <row r="1680" spans="2:24" ht="24" thickBot="1">
      <c r="B1680" s="67" t="s">
        <v>374</v>
      </c>
      <c r="C1680" s="237" t="s">
        <v>153</v>
      </c>
      <c r="D1680" s="69"/>
      <c r="E1680" s="70"/>
      <c r="F1680" s="68"/>
      <c r="G1680" s="71"/>
      <c r="H1680" s="68" t="s">
        <v>146</v>
      </c>
      <c r="I1680" s="141">
        <f>ROUNDDOWN(I1714,0)</f>
        <v>12077</v>
      </c>
      <c r="J1680" s="72" t="s">
        <v>147</v>
      </c>
      <c r="L1680" s="67" t="s">
        <v>375</v>
      </c>
      <c r="M1680" s="237" t="s">
        <v>155</v>
      </c>
      <c r="N1680" s="69"/>
      <c r="O1680" s="70"/>
      <c r="P1680" s="239"/>
      <c r="Q1680" s="71"/>
      <c r="R1680" s="68" t="s">
        <v>146</v>
      </c>
      <c r="S1680" s="141">
        <f>ROUNDDOWN(S1704,0)</f>
        <v>95</v>
      </c>
      <c r="T1680" s="72" t="s">
        <v>147</v>
      </c>
      <c r="V1680" s="288" t="s">
        <v>156</v>
      </c>
      <c r="W1680" s="289"/>
      <c r="X1680" s="290"/>
    </row>
    <row r="1681" spans="2:24" ht="18.75">
      <c r="B1681" s="159"/>
      <c r="C1681" s="14"/>
      <c r="D1681" s="14"/>
      <c r="E1681" s="15"/>
      <c r="F1681" s="16"/>
      <c r="G1681" s="14"/>
      <c r="L1681" s="11"/>
      <c r="M1681" s="14"/>
      <c r="N1681" s="14"/>
      <c r="O1681" s="15"/>
      <c r="P1681" s="16"/>
      <c r="Q1681" s="14"/>
      <c r="X1681" s="160"/>
    </row>
    <row r="1682" spans="2:24" ht="18.75">
      <c r="B1682" s="161" t="s">
        <v>157</v>
      </c>
      <c r="C1682" s="14"/>
      <c r="D1682" s="14"/>
      <c r="E1682" s="15"/>
      <c r="F1682" s="16"/>
      <c r="G1682" s="14"/>
      <c r="H1682" s="17" t="s">
        <v>158</v>
      </c>
      <c r="L1682" s="17" t="s">
        <v>283</v>
      </c>
      <c r="M1682" s="14"/>
      <c r="N1682" s="14"/>
      <c r="O1682" s="15"/>
      <c r="P1682" s="16"/>
      <c r="Q1682" s="14"/>
      <c r="R1682" s="17" t="s">
        <v>158</v>
      </c>
      <c r="V1682" s="17" t="s">
        <v>156</v>
      </c>
      <c r="X1682" s="160"/>
    </row>
    <row r="1683" spans="2:24" ht="23.25">
      <c r="B1683" s="162" t="s">
        <v>376</v>
      </c>
      <c r="C1683" s="146"/>
      <c r="D1683" s="144" t="s">
        <v>160</v>
      </c>
      <c r="E1683" s="147" t="s">
        <v>267</v>
      </c>
      <c r="F1683" s="144" t="s">
        <v>162</v>
      </c>
      <c r="G1683" s="18"/>
      <c r="H1683" s="145" t="s">
        <v>374</v>
      </c>
      <c r="I1683" s="144" t="s">
        <v>163</v>
      </c>
      <c r="J1683" s="148" t="s">
        <v>164</v>
      </c>
      <c r="L1683" s="143" t="s">
        <v>377</v>
      </c>
      <c r="M1683" s="146"/>
      <c r="N1683" s="144" t="s">
        <v>160</v>
      </c>
      <c r="O1683" s="147" t="s">
        <v>161</v>
      </c>
      <c r="P1683" s="144" t="s">
        <v>162</v>
      </c>
      <c r="Q1683" s="18"/>
      <c r="R1683" s="145" t="s">
        <v>375</v>
      </c>
      <c r="S1683" s="144" t="s">
        <v>163</v>
      </c>
      <c r="T1683" s="148" t="s">
        <v>164</v>
      </c>
      <c r="V1683" s="143" t="s">
        <v>107</v>
      </c>
      <c r="W1683" s="148" t="s">
        <v>166</v>
      </c>
      <c r="X1683" s="163" t="s">
        <v>164</v>
      </c>
    </row>
    <row r="1684" spans="2:24">
      <c r="B1684" s="164" t="s">
        <v>167</v>
      </c>
      <c r="C1684" s="178">
        <v>43863</v>
      </c>
      <c r="D1684" s="157">
        <f t="shared" ref="D1684:D1712" si="335">(C1684+(365*2))-$C$3</f>
        <v>396</v>
      </c>
      <c r="E1684" s="152">
        <v>720</v>
      </c>
      <c r="F1684" s="108">
        <f t="shared" ref="F1684:F1712" si="336">MIN($C$5/365, (D1684/365))</f>
        <v>1.0849315068493151</v>
      </c>
      <c r="H1684" s="144" t="s">
        <v>168</v>
      </c>
      <c r="I1684" s="147">
        <f>Parameter!$C$18*(Parameter!$C$17/Parameter!$C$4-1)</f>
        <v>1.9310126823253633</v>
      </c>
      <c r="J1684" s="144" t="s">
        <v>169</v>
      </c>
      <c r="L1684" s="268" t="s">
        <v>290</v>
      </c>
      <c r="M1684" s="178">
        <v>43942</v>
      </c>
      <c r="N1684" s="269">
        <f>(M1684+(365*2))-$C$3</f>
        <v>475</v>
      </c>
      <c r="O1684" s="270">
        <v>6</v>
      </c>
      <c r="P1684" s="108">
        <f>MIN($C$5/365, (N1684/365))</f>
        <v>1.3013698630136987</v>
      </c>
      <c r="Q1684" s="11"/>
      <c r="R1684" s="144" t="s">
        <v>168</v>
      </c>
      <c r="S1684" s="147">
        <f>Parameter!$C$18*(Parameter!$C$17/Parameter!$C$4-1)</f>
        <v>1.9310126823253633</v>
      </c>
      <c r="T1684" s="144" t="s">
        <v>169</v>
      </c>
      <c r="V1684" s="151" t="s">
        <v>170</v>
      </c>
      <c r="W1684" s="152">
        <v>44394</v>
      </c>
      <c r="X1684" s="165" t="s">
        <v>171</v>
      </c>
    </row>
    <row r="1685" spans="2:24">
      <c r="B1685" s="164" t="s">
        <v>167</v>
      </c>
      <c r="C1685" s="178">
        <v>43864</v>
      </c>
      <c r="D1685" s="157">
        <f t="shared" si="335"/>
        <v>397</v>
      </c>
      <c r="E1685" s="152">
        <v>679</v>
      </c>
      <c r="F1685" s="108">
        <f t="shared" si="336"/>
        <v>1.0876712328767124</v>
      </c>
      <c r="H1685" s="142">
        <f t="shared" ref="H1685:H1711" si="337">C1684</f>
        <v>43863</v>
      </c>
      <c r="I1685" s="149">
        <f>MAX(0,$I$14*E1684*Parameter!$C$6*Parameter!$C$5*Parameter!$C$7*Parameter!$C$8*Parameter!$C$9*Parameter!$C$19*F1684)</f>
        <v>471.62618357525412</v>
      </c>
      <c r="J1685" s="150" t="s">
        <v>187</v>
      </c>
      <c r="L1685" s="268" t="s">
        <v>167</v>
      </c>
      <c r="M1685" s="178">
        <v>43946</v>
      </c>
      <c r="N1685" s="269">
        <f t="shared" ref="N1685:N1696" si="338">(M1685+(365*2))-$C$3</f>
        <v>479</v>
      </c>
      <c r="O1685" s="270">
        <v>14</v>
      </c>
      <c r="P1685" s="108">
        <f t="shared" ref="P1685:P1696" si="339">MIN($C$5/365, (N1685/365))</f>
        <v>1.3123287671232877</v>
      </c>
      <c r="Q1685" s="11"/>
      <c r="R1685" s="142">
        <f>M1684</f>
        <v>43942</v>
      </c>
      <c r="S1685" s="149">
        <f>MAX(0,$S$14*O1684*Parameter!$C$6*Parameter!$C$5*Parameter!$C$7*Parameter!$C$8*Parameter!$C$9*Parameter!$C$19*P1684)</f>
        <v>4.7142768770674612</v>
      </c>
      <c r="T1685" s="150" t="s">
        <v>169</v>
      </c>
      <c r="V1685" s="151" t="s">
        <v>172</v>
      </c>
      <c r="W1685" s="152">
        <f>(W1684/365)*$C$5</f>
        <v>62759.736986301366</v>
      </c>
      <c r="X1685" s="165" t="s">
        <v>173</v>
      </c>
    </row>
    <row r="1686" spans="2:24">
      <c r="B1686" s="164" t="s">
        <v>167</v>
      </c>
      <c r="C1686" s="178">
        <v>43865</v>
      </c>
      <c r="D1686" s="157">
        <f t="shared" si="335"/>
        <v>398</v>
      </c>
      <c r="E1686" s="152">
        <v>2457</v>
      </c>
      <c r="F1686" s="108">
        <f t="shared" si="336"/>
        <v>1.0904109589041096</v>
      </c>
      <c r="H1686" s="142">
        <f t="shared" si="337"/>
        <v>43864</v>
      </c>
      <c r="I1686" s="149">
        <f>MAX(0,$I$14*E1685*Parameter!$C$6*Parameter!$C$5*Parameter!$C$7*Parameter!$C$8*Parameter!$C$9*Parameter!$C$19*F1685)</f>
        <v>445.89284835541616</v>
      </c>
      <c r="J1686" s="150" t="s">
        <v>187</v>
      </c>
      <c r="L1686" s="268" t="s">
        <v>167</v>
      </c>
      <c r="M1686" s="178">
        <v>43959</v>
      </c>
      <c r="N1686" s="269">
        <f t="shared" si="338"/>
        <v>492</v>
      </c>
      <c r="O1686" s="270">
        <v>5</v>
      </c>
      <c r="P1686" s="108">
        <f t="shared" si="339"/>
        <v>1.3479452054794521</v>
      </c>
      <c r="Q1686" s="11"/>
      <c r="R1686" s="142">
        <f t="shared" ref="R1686:R1696" si="340">M1685</f>
        <v>43946</v>
      </c>
      <c r="S1686" s="149">
        <f>MAX(0,$S$14*O1685*Parameter!$C$6*Parameter!$C$5*Parameter!$C$7*Parameter!$C$8*Parameter!$C$9*Parameter!$C$19*P1685)</f>
        <v>11.092610785127858</v>
      </c>
      <c r="T1686" s="150" t="s">
        <v>169</v>
      </c>
      <c r="V1686" s="151" t="s">
        <v>174</v>
      </c>
      <c r="W1686" s="154">
        <f>D1678</f>
        <v>12172</v>
      </c>
      <c r="X1686" s="165" t="s">
        <v>173</v>
      </c>
    </row>
    <row r="1687" spans="2:24">
      <c r="B1687" s="164" t="s">
        <v>167</v>
      </c>
      <c r="C1687" s="178">
        <v>43866</v>
      </c>
      <c r="D1687" s="157">
        <f t="shared" si="335"/>
        <v>399</v>
      </c>
      <c r="E1687" s="152">
        <v>479</v>
      </c>
      <c r="F1687" s="108">
        <f t="shared" si="336"/>
        <v>1.0931506849315069</v>
      </c>
      <c r="H1687" s="142">
        <f t="shared" si="337"/>
        <v>43865</v>
      </c>
      <c r="I1687" s="149">
        <f>MAX(0,$I$14*E1686*Parameter!$C$6*Parameter!$C$5*Parameter!$C$7*Parameter!$C$8*Parameter!$C$9*Parameter!$C$19*F1686)</f>
        <v>1617.5527572659616</v>
      </c>
      <c r="J1687" s="150" t="s">
        <v>187</v>
      </c>
      <c r="L1687" s="268" t="s">
        <v>167</v>
      </c>
      <c r="M1687" s="278">
        <v>43998</v>
      </c>
      <c r="N1687" s="269">
        <f t="shared" si="338"/>
        <v>531</v>
      </c>
      <c r="O1687" s="261">
        <v>14</v>
      </c>
      <c r="P1687" s="108">
        <f t="shared" si="339"/>
        <v>1.4136986301369863</v>
      </c>
      <c r="R1687" s="142">
        <f t="shared" si="340"/>
        <v>43959</v>
      </c>
      <c r="S1687" s="149">
        <f>MAX(0,$S$14*O1686*Parameter!$C$6*Parameter!$C$5*Parameter!$C$7*Parameter!$C$8*Parameter!$C$9*Parameter!$C$19*P1686)</f>
        <v>4.0691653044161242</v>
      </c>
      <c r="T1687" s="150" t="s">
        <v>169</v>
      </c>
      <c r="V1687" s="155" t="s">
        <v>175</v>
      </c>
      <c r="W1687" s="156">
        <f>(W1685-W1686)/W1685</f>
        <v>0.80605399919606424</v>
      </c>
      <c r="X1687" s="166" t="str">
        <f>IF(W1687&lt;100%,"Less than expected","More than expected")</f>
        <v>Less than expected</v>
      </c>
    </row>
    <row r="1688" spans="2:24">
      <c r="B1688" s="164" t="s">
        <v>167</v>
      </c>
      <c r="C1688" s="178">
        <v>43867</v>
      </c>
      <c r="D1688" s="157">
        <f t="shared" si="335"/>
        <v>400</v>
      </c>
      <c r="E1688" s="152">
        <v>339</v>
      </c>
      <c r="F1688" s="108">
        <f t="shared" si="336"/>
        <v>1.095890410958904</v>
      </c>
      <c r="H1688" s="142">
        <f t="shared" si="337"/>
        <v>43866</v>
      </c>
      <c r="I1688" s="149">
        <f>MAX(0,$I$14*E1687*Parameter!$C$6*Parameter!$C$5*Parameter!$C$7*Parameter!$C$8*Parameter!$C$9*Parameter!$C$19*F1687)</f>
        <v>316.13940737614388</v>
      </c>
      <c r="J1688" s="150" t="s">
        <v>187</v>
      </c>
      <c r="L1688" s="268" t="s">
        <v>167</v>
      </c>
      <c r="M1688" s="278">
        <v>44020</v>
      </c>
      <c r="N1688" s="269">
        <f t="shared" si="338"/>
        <v>553</v>
      </c>
      <c r="O1688" s="261">
        <v>16</v>
      </c>
      <c r="P1688" s="108">
        <f t="shared" si="339"/>
        <v>1.4136986301369863</v>
      </c>
      <c r="R1688" s="142">
        <f t="shared" si="340"/>
        <v>43998</v>
      </c>
      <c r="S1688" s="149">
        <f>MAX(0,$S$14*O1687*Parameter!$C$6*Parameter!$C$5*Parameter!$C$7*Parameter!$C$8*Parameter!$C$9*Parameter!$C$19*P1687)</f>
        <v>11.949451284187838</v>
      </c>
      <c r="T1688" s="150" t="s">
        <v>169</v>
      </c>
      <c r="V1688" s="153"/>
      <c r="W1688" s="107"/>
      <c r="X1688" s="167"/>
    </row>
    <row r="1689" spans="2:24">
      <c r="B1689" s="164" t="s">
        <v>167</v>
      </c>
      <c r="C1689" s="178">
        <v>43868</v>
      </c>
      <c r="D1689" s="157">
        <f t="shared" si="335"/>
        <v>401</v>
      </c>
      <c r="E1689" s="152">
        <v>172</v>
      </c>
      <c r="F1689" s="108">
        <f t="shared" si="336"/>
        <v>1.0986301369863014</v>
      </c>
      <c r="H1689" s="142">
        <f t="shared" si="337"/>
        <v>43867</v>
      </c>
      <c r="I1689" s="149">
        <f>MAX(0,$I$14*E1688*Parameter!$C$6*Parameter!$C$5*Parameter!$C$7*Parameter!$C$8*Parameter!$C$9*Parameter!$C$19*F1688)</f>
        <v>224.30033141415706</v>
      </c>
      <c r="J1689" s="150" t="s">
        <v>187</v>
      </c>
      <c r="L1689" s="268" t="s">
        <v>167</v>
      </c>
      <c r="M1689" s="278">
        <v>44027</v>
      </c>
      <c r="N1689" s="269">
        <f t="shared" si="338"/>
        <v>560</v>
      </c>
      <c r="O1689" s="261">
        <v>6</v>
      </c>
      <c r="P1689" s="108">
        <f t="shared" si="339"/>
        <v>1.4136986301369863</v>
      </c>
      <c r="R1689" s="142">
        <f t="shared" si="340"/>
        <v>44020</v>
      </c>
      <c r="S1689" s="149">
        <f>MAX(0,$S$14*O1688*Parameter!$C$6*Parameter!$C$5*Parameter!$C$7*Parameter!$C$8*Parameter!$C$9*Parameter!$C$19*P1688)</f>
        <v>13.656515753357526</v>
      </c>
      <c r="T1689" s="150" t="s">
        <v>169</v>
      </c>
      <c r="V1689" s="153"/>
      <c r="W1689" s="107"/>
      <c r="X1689" s="167"/>
    </row>
    <row r="1690" spans="2:24">
      <c r="B1690" s="164" t="s">
        <v>167</v>
      </c>
      <c r="C1690" s="178">
        <v>43869</v>
      </c>
      <c r="D1690" s="157">
        <f t="shared" si="335"/>
        <v>402</v>
      </c>
      <c r="E1690" s="152">
        <v>1395</v>
      </c>
      <c r="F1690" s="108">
        <f t="shared" si="336"/>
        <v>1.1013698630136985</v>
      </c>
      <c r="H1690" s="142">
        <f t="shared" si="337"/>
        <v>43868</v>
      </c>
      <c r="I1690" s="149">
        <f>MAX(0,$I$14*E1689*Parameter!$C$6*Parameter!$C$5*Parameter!$C$7*Parameter!$C$8*Parameter!$C$9*Parameter!$C$19*F1689)</f>
        <v>114.08880868950769</v>
      </c>
      <c r="J1690" s="150" t="s">
        <v>187</v>
      </c>
      <c r="L1690" s="268" t="s">
        <v>167</v>
      </c>
      <c r="M1690" s="278">
        <v>44034</v>
      </c>
      <c r="N1690" s="269">
        <f t="shared" si="338"/>
        <v>567</v>
      </c>
      <c r="O1690" s="261">
        <v>9</v>
      </c>
      <c r="P1690" s="108">
        <f t="shared" si="339"/>
        <v>1.4136986301369863</v>
      </c>
      <c r="R1690" s="142">
        <f t="shared" si="340"/>
        <v>44027</v>
      </c>
      <c r="S1690" s="149">
        <f>MAX(0,$S$14*O1689*Parameter!$C$6*Parameter!$C$5*Parameter!$C$7*Parameter!$C$8*Parameter!$C$9*Parameter!$C$19*P1689)</f>
        <v>5.1211934075090726</v>
      </c>
      <c r="T1690" s="150" t="s">
        <v>169</v>
      </c>
      <c r="V1690" s="153"/>
      <c r="W1690" s="107"/>
      <c r="X1690" s="167"/>
    </row>
    <row r="1691" spans="2:24">
      <c r="B1691" s="164" t="s">
        <v>167</v>
      </c>
      <c r="C1691" s="178">
        <v>43870</v>
      </c>
      <c r="D1691" s="157">
        <f t="shared" si="335"/>
        <v>403</v>
      </c>
      <c r="E1691" s="152">
        <v>367</v>
      </c>
      <c r="F1691" s="108">
        <f t="shared" si="336"/>
        <v>1.1041095890410959</v>
      </c>
      <c r="H1691" s="142">
        <f t="shared" si="337"/>
        <v>43869</v>
      </c>
      <c r="I1691" s="149">
        <f>MAX(0,$I$14*E1690*Parameter!$C$6*Parameter!$C$5*Parameter!$C$7*Parameter!$C$8*Parameter!$C$9*Parameter!$C$19*F1690)</f>
        <v>927.62081750549521</v>
      </c>
      <c r="J1691" s="150" t="s">
        <v>187</v>
      </c>
      <c r="L1691" s="268" t="s">
        <v>167</v>
      </c>
      <c r="M1691" s="278">
        <v>44058</v>
      </c>
      <c r="N1691" s="269">
        <f t="shared" si="338"/>
        <v>591</v>
      </c>
      <c r="O1691" s="261">
        <v>10</v>
      </c>
      <c r="P1691" s="108">
        <f t="shared" si="339"/>
        <v>1.4136986301369863</v>
      </c>
      <c r="R1691" s="142">
        <f t="shared" si="340"/>
        <v>44034</v>
      </c>
      <c r="S1691" s="149">
        <f>MAX(0,$S$14*O1690*Parameter!$C$6*Parameter!$C$5*Parameter!$C$7*Parameter!$C$8*Parameter!$C$9*Parameter!$C$19*P1690)</f>
        <v>7.6817901112636084</v>
      </c>
      <c r="T1691" s="150" t="s">
        <v>169</v>
      </c>
      <c r="V1691" s="153"/>
      <c r="W1691" s="107"/>
      <c r="X1691" s="167"/>
    </row>
    <row r="1692" spans="2:24">
      <c r="B1692" s="164" t="s">
        <v>167</v>
      </c>
      <c r="C1692" s="178">
        <v>43871</v>
      </c>
      <c r="D1692" s="157">
        <f t="shared" si="335"/>
        <v>404</v>
      </c>
      <c r="E1692" s="152">
        <v>311</v>
      </c>
      <c r="F1692" s="108">
        <f t="shared" si="336"/>
        <v>1.106849315068493</v>
      </c>
      <c r="H1692" s="142">
        <f t="shared" si="337"/>
        <v>43870</v>
      </c>
      <c r="I1692" s="149">
        <f>MAX(0,$I$14*E1691*Parameter!$C$6*Parameter!$C$5*Parameter!$C$7*Parameter!$C$8*Parameter!$C$9*Parameter!$C$19*F1691)</f>
        <v>244.64781206847528</v>
      </c>
      <c r="J1692" s="150" t="s">
        <v>187</v>
      </c>
      <c r="L1692" s="268" t="s">
        <v>167</v>
      </c>
      <c r="M1692" s="278">
        <v>44065</v>
      </c>
      <c r="N1692" s="269">
        <f t="shared" si="338"/>
        <v>598</v>
      </c>
      <c r="O1692" s="261">
        <v>6</v>
      </c>
      <c r="P1692" s="108">
        <f t="shared" si="339"/>
        <v>1.4136986301369863</v>
      </c>
      <c r="R1692" s="142">
        <f t="shared" si="340"/>
        <v>44058</v>
      </c>
      <c r="S1692" s="149">
        <f>MAX(0,$S$14*O1691*Parameter!$C$6*Parameter!$C$5*Parameter!$C$7*Parameter!$C$8*Parameter!$C$9*Parameter!$C$19*P1691)</f>
        <v>8.5353223458484546</v>
      </c>
      <c r="T1692" s="150" t="s">
        <v>169</v>
      </c>
      <c r="V1692" s="153"/>
      <c r="W1692" s="107"/>
      <c r="X1692" s="167"/>
    </row>
    <row r="1693" spans="2:24">
      <c r="B1693" s="164" t="s">
        <v>167</v>
      </c>
      <c r="C1693" s="178">
        <v>43872</v>
      </c>
      <c r="D1693" s="157">
        <f t="shared" si="335"/>
        <v>405</v>
      </c>
      <c r="E1693" s="152">
        <v>439</v>
      </c>
      <c r="F1693" s="108">
        <f t="shared" si="336"/>
        <v>1.1095890410958904</v>
      </c>
      <c r="H1693" s="142">
        <f t="shared" si="337"/>
        <v>43871</v>
      </c>
      <c r="I1693" s="149">
        <f>MAX(0,$I$14*E1692*Parameter!$C$6*Parameter!$C$5*Parameter!$C$7*Parameter!$C$8*Parameter!$C$9*Parameter!$C$19*F1692)</f>
        <v>207.83179085693467</v>
      </c>
      <c r="J1693" s="150" t="s">
        <v>187</v>
      </c>
      <c r="L1693" s="268" t="s">
        <v>167</v>
      </c>
      <c r="M1693" s="278">
        <v>44069</v>
      </c>
      <c r="N1693" s="269">
        <f t="shared" si="338"/>
        <v>602</v>
      </c>
      <c r="O1693" s="261">
        <v>15</v>
      </c>
      <c r="P1693" s="108">
        <f t="shared" si="339"/>
        <v>1.4136986301369863</v>
      </c>
      <c r="R1693" s="142">
        <f t="shared" si="340"/>
        <v>44065</v>
      </c>
      <c r="S1693" s="149">
        <f>MAX(0,$S$14*O1692*Parameter!$C$6*Parameter!$C$5*Parameter!$C$7*Parameter!$C$8*Parameter!$C$9*Parameter!$C$19*P1692)</f>
        <v>5.1211934075090726</v>
      </c>
      <c r="T1693" s="150" t="s">
        <v>169</v>
      </c>
      <c r="V1693" s="153"/>
      <c r="W1693" s="107"/>
      <c r="X1693" s="167"/>
    </row>
    <row r="1694" spans="2:24">
      <c r="B1694" s="164" t="s">
        <v>167</v>
      </c>
      <c r="C1694" s="178">
        <v>43873</v>
      </c>
      <c r="D1694" s="157">
        <f t="shared" si="335"/>
        <v>406</v>
      </c>
      <c r="E1694" s="152">
        <v>339</v>
      </c>
      <c r="F1694" s="108">
        <f t="shared" si="336"/>
        <v>1.1123287671232878</v>
      </c>
      <c r="H1694" s="142">
        <f t="shared" si="337"/>
        <v>43872</v>
      </c>
      <c r="I1694" s="149">
        <f>MAX(0,$I$14*E1693*Parameter!$C$6*Parameter!$C$5*Parameter!$C$7*Parameter!$C$8*Parameter!$C$9*Parameter!$C$19*F1693)</f>
        <v>294.09644117831897</v>
      </c>
      <c r="J1694" s="150" t="s">
        <v>187</v>
      </c>
      <c r="L1694" s="268" t="s">
        <v>167</v>
      </c>
      <c r="M1694" s="278">
        <v>44080</v>
      </c>
      <c r="N1694" s="269">
        <f t="shared" si="338"/>
        <v>613</v>
      </c>
      <c r="O1694" s="261">
        <v>1</v>
      </c>
      <c r="P1694" s="108">
        <f t="shared" si="339"/>
        <v>1.4136986301369863</v>
      </c>
      <c r="R1694" s="142">
        <f t="shared" si="340"/>
        <v>44069</v>
      </c>
      <c r="S1694" s="149">
        <f>MAX(0,$S$14*O1693*Parameter!$C$6*Parameter!$C$5*Parameter!$C$7*Parameter!$C$8*Parameter!$C$9*Parameter!$C$19*P1693)</f>
        <v>12.802983518772681</v>
      </c>
      <c r="T1694" s="150" t="s">
        <v>169</v>
      </c>
      <c r="V1694" s="153"/>
      <c r="W1694" s="107"/>
      <c r="X1694" s="167"/>
    </row>
    <row r="1695" spans="2:24">
      <c r="B1695" s="164" t="s">
        <v>167</v>
      </c>
      <c r="C1695" s="178">
        <v>43874</v>
      </c>
      <c r="D1695" s="157">
        <f t="shared" si="335"/>
        <v>407</v>
      </c>
      <c r="E1695" s="152">
        <v>194</v>
      </c>
      <c r="F1695" s="108">
        <f t="shared" si="336"/>
        <v>1.1150684931506849</v>
      </c>
      <c r="H1695" s="142">
        <f t="shared" si="337"/>
        <v>43873</v>
      </c>
      <c r="I1695" s="149">
        <f>MAX(0,$I$14*E1694*Parameter!$C$6*Parameter!$C$5*Parameter!$C$7*Parameter!$C$8*Parameter!$C$9*Parameter!$C$19*F1694)</f>
        <v>227.66483638536943</v>
      </c>
      <c r="J1695" s="150" t="s">
        <v>187</v>
      </c>
      <c r="L1695" s="268" t="s">
        <v>167</v>
      </c>
      <c r="M1695" s="278">
        <v>44084</v>
      </c>
      <c r="N1695" s="269">
        <f t="shared" si="338"/>
        <v>617</v>
      </c>
      <c r="O1695" s="261">
        <v>2</v>
      </c>
      <c r="P1695" s="108">
        <f t="shared" si="339"/>
        <v>1.4136986301369863</v>
      </c>
      <c r="R1695" s="142">
        <f t="shared" si="340"/>
        <v>44080</v>
      </c>
      <c r="S1695" s="149">
        <f>MAX(0,$S$14*O1694*Parameter!$C$6*Parameter!$C$5*Parameter!$C$7*Parameter!$C$8*Parameter!$C$9*Parameter!$C$19*P1694)</f>
        <v>0.8535322345848454</v>
      </c>
      <c r="T1695" s="150" t="s">
        <v>169</v>
      </c>
      <c r="V1695" s="153"/>
      <c r="W1695" s="107"/>
      <c r="X1695" s="167"/>
    </row>
    <row r="1696" spans="2:24">
      <c r="B1696" s="164" t="s">
        <v>167</v>
      </c>
      <c r="C1696" s="178">
        <v>43875</v>
      </c>
      <c r="D1696" s="157">
        <f t="shared" si="335"/>
        <v>408</v>
      </c>
      <c r="E1696" s="152">
        <v>1063</v>
      </c>
      <c r="F1696" s="108">
        <f t="shared" si="336"/>
        <v>1.1178082191780823</v>
      </c>
      <c r="H1696" s="142">
        <f t="shared" si="337"/>
        <v>43874</v>
      </c>
      <c r="I1696" s="149">
        <f>MAX(0,$I$14*E1695*Parameter!$C$6*Parameter!$C$5*Parameter!$C$7*Parameter!$C$8*Parameter!$C$9*Parameter!$C$19*F1695)</f>
        <v>130.606973213857</v>
      </c>
      <c r="J1696" s="150" t="s">
        <v>187</v>
      </c>
      <c r="L1696" s="268" t="s">
        <v>167</v>
      </c>
      <c r="M1696" s="278">
        <v>44088</v>
      </c>
      <c r="N1696" s="269">
        <f t="shared" si="338"/>
        <v>621</v>
      </c>
      <c r="O1696" s="261">
        <v>1</v>
      </c>
      <c r="P1696" s="108">
        <f t="shared" si="339"/>
        <v>1.4136986301369863</v>
      </c>
      <c r="R1696" s="142">
        <f t="shared" si="340"/>
        <v>44084</v>
      </c>
      <c r="S1696" s="149">
        <f>MAX(0,$S$14*O1695*Parameter!$C$6*Parameter!$C$5*Parameter!$C$7*Parameter!$C$8*Parameter!$C$9*Parameter!$C$19*P1695)</f>
        <v>1.7070644691696908</v>
      </c>
      <c r="T1696" s="150" t="s">
        <v>169</v>
      </c>
      <c r="V1696" s="153"/>
      <c r="W1696" s="107"/>
      <c r="X1696" s="167"/>
    </row>
    <row r="1697" spans="2:24">
      <c r="B1697" s="164" t="s">
        <v>167</v>
      </c>
      <c r="C1697" s="178">
        <v>43876</v>
      </c>
      <c r="D1697" s="157">
        <f t="shared" si="335"/>
        <v>409</v>
      </c>
      <c r="E1697" s="152">
        <v>330</v>
      </c>
      <c r="F1697" s="108">
        <f t="shared" si="336"/>
        <v>1.1205479452054794</v>
      </c>
      <c r="H1697" s="142">
        <f t="shared" si="337"/>
        <v>43875</v>
      </c>
      <c r="I1697" s="149">
        <f>MAX(0,$I$14*E1696*Parameter!$C$6*Parameter!$C$5*Parameter!$C$7*Parameter!$C$8*Parameter!$C$9*Parameter!$C$19*F1696)</f>
        <v>717.40376796198802</v>
      </c>
      <c r="J1697" s="150" t="s">
        <v>187</v>
      </c>
      <c r="L1697" s="268" t="s">
        <v>167</v>
      </c>
      <c r="M1697" s="278">
        <v>44092</v>
      </c>
      <c r="N1697" s="269">
        <f t="shared" ref="N1697:N1702" si="341">(M1697+(365*2))-$C$3</f>
        <v>625</v>
      </c>
      <c r="O1697" s="261">
        <v>1</v>
      </c>
      <c r="P1697" s="108">
        <f t="shared" ref="P1697:P1702" si="342">MIN($C$5/365, (N1697/365))</f>
        <v>1.4136986301369863</v>
      </c>
      <c r="R1697" s="142">
        <f t="shared" ref="R1697:R1703" si="343">M1696</f>
        <v>44088</v>
      </c>
      <c r="S1697" s="149">
        <f>MAX(0,$S$14*O1696*Parameter!$C$6*Parameter!$C$5*Parameter!$C$7*Parameter!$C$8*Parameter!$C$9*Parameter!$C$19*P1696)</f>
        <v>0.8535322345848454</v>
      </c>
      <c r="T1697" s="150" t="s">
        <v>169</v>
      </c>
      <c r="V1697" s="153"/>
      <c r="W1697" s="107"/>
      <c r="X1697" s="167"/>
    </row>
    <row r="1698" spans="2:24">
      <c r="B1698" s="164" t="s">
        <v>167</v>
      </c>
      <c r="C1698" s="178">
        <v>43877</v>
      </c>
      <c r="D1698" s="157">
        <f t="shared" si="335"/>
        <v>410</v>
      </c>
      <c r="E1698" s="152">
        <v>931</v>
      </c>
      <c r="F1698" s="108">
        <f t="shared" si="336"/>
        <v>1.1232876712328768</v>
      </c>
      <c r="H1698" s="142">
        <f t="shared" si="337"/>
        <v>43876</v>
      </c>
      <c r="I1698" s="149">
        <f>MAX(0,$I$14*E1697*Parameter!$C$6*Parameter!$C$5*Parameter!$C$7*Parameter!$C$8*Parameter!$C$9*Parameter!$C$19*F1697)</f>
        <v>223.25822810448952</v>
      </c>
      <c r="J1698" s="150" t="s">
        <v>187</v>
      </c>
      <c r="L1698" s="268" t="s">
        <v>167</v>
      </c>
      <c r="M1698" s="278">
        <v>44111</v>
      </c>
      <c r="N1698" s="269">
        <f t="shared" si="341"/>
        <v>644</v>
      </c>
      <c r="O1698" s="261">
        <v>1</v>
      </c>
      <c r="P1698" s="108">
        <f t="shared" si="342"/>
        <v>1.4136986301369863</v>
      </c>
      <c r="R1698" s="142">
        <f t="shared" si="343"/>
        <v>44092</v>
      </c>
      <c r="S1698" s="149">
        <f>MAX(0,$S$14*O1697*Parameter!$C$6*Parameter!$C$5*Parameter!$C$7*Parameter!$C$8*Parameter!$C$9*Parameter!$C$19*P1697)</f>
        <v>0.8535322345848454</v>
      </c>
      <c r="T1698" s="150" t="s">
        <v>169</v>
      </c>
      <c r="V1698" s="153"/>
      <c r="W1698" s="107"/>
      <c r="X1698" s="167"/>
    </row>
    <row r="1699" spans="2:24">
      <c r="B1699" s="164" t="s">
        <v>167</v>
      </c>
      <c r="C1699" s="178">
        <v>43878</v>
      </c>
      <c r="D1699" s="157">
        <f t="shared" si="335"/>
        <v>411</v>
      </c>
      <c r="E1699" s="152">
        <v>521</v>
      </c>
      <c r="F1699" s="108">
        <f t="shared" si="336"/>
        <v>1.1260273972602739</v>
      </c>
      <c r="H1699" s="142">
        <f t="shared" si="337"/>
        <v>43877</v>
      </c>
      <c r="I1699" s="149">
        <f>MAX(0,$I$14*E1698*Parameter!$C$6*Parameter!$C$5*Parameter!$C$7*Parameter!$C$8*Parameter!$C$9*Parameter!$C$19*F1698)</f>
        <v>631.39881640190174</v>
      </c>
      <c r="J1699" s="150" t="s">
        <v>187</v>
      </c>
      <c r="L1699" s="268" t="s">
        <v>167</v>
      </c>
      <c r="M1699" s="278">
        <v>44169</v>
      </c>
      <c r="N1699" s="269">
        <f t="shared" si="341"/>
        <v>702</v>
      </c>
      <c r="O1699" s="261">
        <v>2</v>
      </c>
      <c r="P1699" s="108">
        <f t="shared" si="342"/>
        <v>1.4136986301369863</v>
      </c>
      <c r="R1699" s="142">
        <f t="shared" si="343"/>
        <v>44111</v>
      </c>
      <c r="S1699" s="149">
        <f>MAX(0,$S$14*O1698*Parameter!$C$6*Parameter!$C$5*Parameter!$C$7*Parameter!$C$8*Parameter!$C$9*Parameter!$C$19*P1698)</f>
        <v>0.8535322345848454</v>
      </c>
      <c r="T1699" s="150" t="s">
        <v>169</v>
      </c>
      <c r="V1699" s="153"/>
      <c r="W1699" s="107"/>
      <c r="X1699" s="167"/>
    </row>
    <row r="1700" spans="2:24">
      <c r="B1700" s="164" t="s">
        <v>167</v>
      </c>
      <c r="C1700" s="178">
        <v>43879</v>
      </c>
      <c r="D1700" s="157">
        <f t="shared" si="335"/>
        <v>412</v>
      </c>
      <c r="E1700" s="152">
        <v>446</v>
      </c>
      <c r="F1700" s="108">
        <f t="shared" si="336"/>
        <v>1.1287671232876713</v>
      </c>
      <c r="H1700" s="142">
        <f t="shared" si="337"/>
        <v>43878</v>
      </c>
      <c r="I1700" s="149">
        <f>MAX(0,$I$14*E1699*Parameter!$C$6*Parameter!$C$5*Parameter!$C$7*Parameter!$C$8*Parameter!$C$9*Parameter!$C$19*F1699)</f>
        <v>354.20099016257274</v>
      </c>
      <c r="J1700" s="150" t="s">
        <v>187</v>
      </c>
      <c r="L1700" s="268" t="s">
        <v>167</v>
      </c>
      <c r="M1700" s="278">
        <v>44171</v>
      </c>
      <c r="N1700" s="269">
        <f t="shared" si="341"/>
        <v>704</v>
      </c>
      <c r="O1700" s="261">
        <v>1</v>
      </c>
      <c r="P1700" s="108">
        <f t="shared" si="342"/>
        <v>1.4136986301369863</v>
      </c>
      <c r="R1700" s="142">
        <f t="shared" si="343"/>
        <v>44169</v>
      </c>
      <c r="S1700" s="149">
        <f>MAX(0,$S$14*O1699*Parameter!$C$6*Parameter!$C$5*Parameter!$C$7*Parameter!$C$8*Parameter!$C$9*Parameter!$C$19*P1699)</f>
        <v>1.7070644691696908</v>
      </c>
      <c r="T1700" s="150" t="s">
        <v>169</v>
      </c>
      <c r="V1700" s="153"/>
      <c r="W1700" s="107"/>
      <c r="X1700" s="167"/>
    </row>
    <row r="1701" spans="2:24">
      <c r="B1701" s="164" t="s">
        <v>167</v>
      </c>
      <c r="C1701" s="178">
        <v>43880</v>
      </c>
      <c r="D1701" s="157">
        <f t="shared" si="335"/>
        <v>413</v>
      </c>
      <c r="E1701" s="152">
        <v>1046</v>
      </c>
      <c r="F1701" s="108">
        <f t="shared" si="336"/>
        <v>1.1315068493150684</v>
      </c>
      <c r="H1701" s="142">
        <f t="shared" si="337"/>
        <v>43879</v>
      </c>
      <c r="I1701" s="149">
        <f>MAX(0,$I$14*E1700*Parameter!$C$6*Parameter!$C$5*Parameter!$C$7*Parameter!$C$8*Parameter!$C$9*Parameter!$C$19*F1700)</f>
        <v>303.95010691750872</v>
      </c>
      <c r="J1701" s="150" t="s">
        <v>187</v>
      </c>
      <c r="L1701" s="268" t="s">
        <v>167</v>
      </c>
      <c r="M1701" s="278">
        <v>44175</v>
      </c>
      <c r="N1701" s="269">
        <f t="shared" si="341"/>
        <v>708</v>
      </c>
      <c r="O1701" s="261">
        <v>2</v>
      </c>
      <c r="P1701" s="108">
        <f t="shared" si="342"/>
        <v>1.4136986301369863</v>
      </c>
      <c r="R1701" s="142">
        <f t="shared" si="343"/>
        <v>44171</v>
      </c>
      <c r="S1701" s="149">
        <f>MAX(0,$S$14*O1700*Parameter!$C$6*Parameter!$C$5*Parameter!$C$7*Parameter!$C$8*Parameter!$C$9*Parameter!$C$19*P1700)</f>
        <v>0.8535322345848454</v>
      </c>
      <c r="T1701" s="150" t="s">
        <v>169</v>
      </c>
      <c r="V1701" s="153"/>
      <c r="W1701" s="107"/>
      <c r="X1701" s="167"/>
    </row>
    <row r="1702" spans="2:24">
      <c r="B1702" s="164" t="s">
        <v>167</v>
      </c>
      <c r="C1702" s="178">
        <v>43881</v>
      </c>
      <c r="D1702" s="157">
        <f t="shared" si="335"/>
        <v>414</v>
      </c>
      <c r="E1702" s="152">
        <v>894</v>
      </c>
      <c r="F1702" s="108">
        <f t="shared" si="336"/>
        <v>1.1342465753424658</v>
      </c>
      <c r="H1702" s="142">
        <f t="shared" si="337"/>
        <v>43880</v>
      </c>
      <c r="I1702" s="149">
        <f>MAX(0,$I$14*E1701*Parameter!$C$6*Parameter!$C$5*Parameter!$C$7*Parameter!$C$8*Parameter!$C$9*Parameter!$C$19*F1701)</f>
        <v>714.58181836469771</v>
      </c>
      <c r="J1702" s="150" t="s">
        <v>187</v>
      </c>
      <c r="L1702" s="268" t="s">
        <v>167</v>
      </c>
      <c r="M1702" s="278">
        <v>44179</v>
      </c>
      <c r="N1702" s="269">
        <f t="shared" si="341"/>
        <v>712</v>
      </c>
      <c r="O1702" s="261">
        <v>2</v>
      </c>
      <c r="P1702" s="108">
        <f t="shared" si="342"/>
        <v>1.4136986301369863</v>
      </c>
      <c r="R1702" s="142">
        <f t="shared" si="343"/>
        <v>44175</v>
      </c>
      <c r="S1702" s="149">
        <f>MAX(0,$S$14*O1701*Parameter!$C$6*Parameter!$C$5*Parameter!$C$7*Parameter!$C$8*Parameter!$C$9*Parameter!$C$19*P1701)</f>
        <v>1.7070644691696908</v>
      </c>
      <c r="T1702" s="150" t="s">
        <v>169</v>
      </c>
      <c r="V1702" s="153"/>
      <c r="W1702" s="107"/>
      <c r="X1702" s="167"/>
    </row>
    <row r="1703" spans="2:24">
      <c r="B1703" s="164" t="s">
        <v>167</v>
      </c>
      <c r="C1703" s="178">
        <v>43882</v>
      </c>
      <c r="D1703" s="157">
        <f t="shared" si="335"/>
        <v>415</v>
      </c>
      <c r="E1703" s="152">
        <v>786</v>
      </c>
      <c r="F1703" s="108">
        <f t="shared" si="336"/>
        <v>1.1369863013698631</v>
      </c>
      <c r="H1703" s="142">
        <f t="shared" si="337"/>
        <v>43881</v>
      </c>
      <c r="I1703" s="149">
        <f>MAX(0,$I$14*E1702*Parameter!$C$6*Parameter!$C$5*Parameter!$C$7*Parameter!$C$8*Parameter!$C$9*Parameter!$C$19*F1702)</f>
        <v>612.22080723954389</v>
      </c>
      <c r="J1703" s="150" t="s">
        <v>187</v>
      </c>
      <c r="L1703" s="285" t="s">
        <v>176</v>
      </c>
      <c r="M1703" s="285"/>
      <c r="N1703" s="285"/>
      <c r="O1703" s="286">
        <f>SUM(O1684:O1702)</f>
        <v>114</v>
      </c>
      <c r="P1703" s="287"/>
      <c r="R1703" s="142">
        <f t="shared" si="343"/>
        <v>44179</v>
      </c>
      <c r="S1703" s="149">
        <f>MAX(0,$S$14*O1702*Parameter!$C$6*Parameter!$C$5*Parameter!$C$7*Parameter!$C$8*Parameter!$C$9*Parameter!$C$19*P1702)</f>
        <v>1.7070644691696908</v>
      </c>
      <c r="T1703" s="150" t="s">
        <v>169</v>
      </c>
      <c r="V1703" s="153"/>
      <c r="W1703" s="107"/>
      <c r="X1703" s="167"/>
    </row>
    <row r="1704" spans="2:24">
      <c r="B1704" s="164" t="s">
        <v>167</v>
      </c>
      <c r="C1704" s="178">
        <v>43883</v>
      </c>
      <c r="D1704" s="157">
        <f t="shared" si="335"/>
        <v>416</v>
      </c>
      <c r="E1704" s="152">
        <v>1041</v>
      </c>
      <c r="F1704" s="108">
        <f t="shared" si="336"/>
        <v>1.1397260273972603</v>
      </c>
      <c r="H1704" s="142">
        <f t="shared" si="337"/>
        <v>43882</v>
      </c>
      <c r="I1704" s="149">
        <f>MAX(0,$I$14*E1703*Parameter!$C$6*Parameter!$C$5*Parameter!$C$7*Parameter!$C$8*Parameter!$C$9*Parameter!$C$19*F1703)</f>
        <v>539.56139457215261</v>
      </c>
      <c r="J1704" s="150" t="s">
        <v>187</v>
      </c>
      <c r="L1704" s="285"/>
      <c r="M1704" s="285"/>
      <c r="N1704" s="285"/>
      <c r="O1704" s="286"/>
      <c r="P1704" s="287"/>
      <c r="R1704" s="144" t="s">
        <v>177</v>
      </c>
      <c r="S1704" s="238">
        <f>SUM(S1685:S1703)</f>
        <v>95.8404218446627</v>
      </c>
      <c r="T1704" s="150" t="s">
        <v>169</v>
      </c>
      <c r="V1704" s="153"/>
      <c r="W1704" s="107"/>
      <c r="X1704" s="167"/>
    </row>
    <row r="1705" spans="2:24">
      <c r="B1705" s="164" t="s">
        <v>167</v>
      </c>
      <c r="C1705" s="178">
        <v>43884</v>
      </c>
      <c r="D1705" s="157">
        <f t="shared" si="335"/>
        <v>417</v>
      </c>
      <c r="E1705" s="152">
        <v>188</v>
      </c>
      <c r="F1705" s="108">
        <f t="shared" si="336"/>
        <v>1.1424657534246576</v>
      </c>
      <c r="H1705" s="142">
        <f t="shared" si="337"/>
        <v>43883</v>
      </c>
      <c r="I1705" s="149">
        <f>MAX(0,$I$14*E1704*Parameter!$C$6*Parameter!$C$5*Parameter!$C$7*Parameter!$C$8*Parameter!$C$9*Parameter!$C$19*F1704)</f>
        <v>716.33189027204435</v>
      </c>
      <c r="J1705" s="150" t="s">
        <v>187</v>
      </c>
      <c r="V1705" s="153"/>
      <c r="W1705" s="107"/>
      <c r="X1705" s="167"/>
    </row>
    <row r="1706" spans="2:24">
      <c r="B1706" s="164" t="s">
        <v>167</v>
      </c>
      <c r="C1706" s="178">
        <v>43885</v>
      </c>
      <c r="D1706" s="157">
        <f t="shared" si="335"/>
        <v>418</v>
      </c>
      <c r="E1706" s="152">
        <v>312</v>
      </c>
      <c r="F1706" s="108">
        <f t="shared" si="336"/>
        <v>1.1452054794520548</v>
      </c>
      <c r="H1706" s="142">
        <f t="shared" si="337"/>
        <v>43884</v>
      </c>
      <c r="I1706" s="149">
        <f>MAX(0,$I$14*E1705*Parameter!$C$6*Parameter!$C$5*Parameter!$C$7*Parameter!$C$8*Parameter!$C$9*Parameter!$C$19*F1705)</f>
        <v>129.67735089634408</v>
      </c>
      <c r="J1706" s="150" t="s">
        <v>187</v>
      </c>
      <c r="V1706" s="153"/>
      <c r="W1706" s="107"/>
      <c r="X1706" s="167"/>
    </row>
    <row r="1707" spans="2:24">
      <c r="B1707" s="164" t="s">
        <v>167</v>
      </c>
      <c r="C1707" s="178">
        <v>43886</v>
      </c>
      <c r="D1707" s="157">
        <f t="shared" si="335"/>
        <v>419</v>
      </c>
      <c r="E1707" s="152">
        <v>504</v>
      </c>
      <c r="F1707" s="108">
        <f t="shared" si="336"/>
        <v>1.1479452054794521</v>
      </c>
      <c r="H1707" s="142">
        <f t="shared" si="337"/>
        <v>43885</v>
      </c>
      <c r="I1707" s="149">
        <f>MAX(0,$I$14*E1706*Parameter!$C$6*Parameter!$C$5*Parameter!$C$7*Parameter!$C$8*Parameter!$C$9*Parameter!$C$19*F1706)</f>
        <v>215.72530989460702</v>
      </c>
      <c r="J1707" s="150" t="s">
        <v>187</v>
      </c>
      <c r="V1707" s="153"/>
      <c r="W1707" s="107"/>
      <c r="X1707" s="167"/>
    </row>
    <row r="1708" spans="2:24">
      <c r="B1708" s="164" t="s">
        <v>167</v>
      </c>
      <c r="C1708" s="178">
        <v>43887</v>
      </c>
      <c r="D1708" s="157">
        <f t="shared" si="335"/>
        <v>420</v>
      </c>
      <c r="E1708" s="152">
        <v>339</v>
      </c>
      <c r="F1708" s="108">
        <f t="shared" si="336"/>
        <v>1.1506849315068493</v>
      </c>
      <c r="H1708" s="142">
        <f t="shared" si="337"/>
        <v>43886</v>
      </c>
      <c r="I1708" s="149">
        <f>MAX(0,$I$14*E1707*Parameter!$C$6*Parameter!$C$5*Parameter!$C$7*Parameter!$C$8*Parameter!$C$9*Parameter!$C$19*F1707)</f>
        <v>349.31302940056071</v>
      </c>
      <c r="J1708" s="150" t="s">
        <v>187</v>
      </c>
      <c r="V1708" s="153"/>
      <c r="W1708" s="107"/>
      <c r="X1708" s="167"/>
    </row>
    <row r="1709" spans="2:24">
      <c r="B1709" s="164" t="s">
        <v>167</v>
      </c>
      <c r="C1709" s="178">
        <v>43888</v>
      </c>
      <c r="D1709" s="157">
        <f t="shared" si="335"/>
        <v>421</v>
      </c>
      <c r="E1709" s="152">
        <v>677</v>
      </c>
      <c r="F1709" s="108">
        <f t="shared" si="336"/>
        <v>1.1534246575342466</v>
      </c>
      <c r="H1709" s="142">
        <f t="shared" si="337"/>
        <v>43887</v>
      </c>
      <c r="I1709" s="149">
        <f>MAX(0,$I$14*E1708*Parameter!$C$6*Parameter!$C$5*Parameter!$C$7*Parameter!$C$8*Parameter!$C$9*Parameter!$C$19*F1708)</f>
        <v>235.51534798486489</v>
      </c>
      <c r="J1709" s="150" t="s">
        <v>187</v>
      </c>
      <c r="V1709" s="153"/>
      <c r="W1709" s="107"/>
      <c r="X1709" s="167"/>
    </row>
    <row r="1710" spans="2:24">
      <c r="B1710" s="164" t="s">
        <v>167</v>
      </c>
      <c r="C1710" s="178">
        <v>43889</v>
      </c>
      <c r="D1710" s="157">
        <f t="shared" si="335"/>
        <v>422</v>
      </c>
      <c r="E1710" s="152">
        <v>547</v>
      </c>
      <c r="F1710" s="108">
        <f t="shared" si="336"/>
        <v>1.1561643835616437</v>
      </c>
      <c r="H1710" s="142">
        <f t="shared" si="337"/>
        <v>43888</v>
      </c>
      <c r="I1710" s="149">
        <f>MAX(0,$I$14*E1709*Parameter!$C$6*Parameter!$C$5*Parameter!$C$7*Parameter!$C$8*Parameter!$C$9*Parameter!$C$19*F1709)</f>
        <v>471.45580795478469</v>
      </c>
      <c r="J1710" s="150" t="s">
        <v>187</v>
      </c>
      <c r="V1710" s="153"/>
      <c r="W1710" s="107"/>
      <c r="X1710" s="167"/>
    </row>
    <row r="1711" spans="2:24">
      <c r="B1711" s="164" t="s">
        <v>167</v>
      </c>
      <c r="C1711" s="178">
        <v>43890</v>
      </c>
      <c r="D1711" s="157">
        <f t="shared" si="335"/>
        <v>423</v>
      </c>
      <c r="E1711" s="152">
        <v>129</v>
      </c>
      <c r="F1711" s="108">
        <f t="shared" si="336"/>
        <v>1.1589041095890411</v>
      </c>
      <c r="H1711" s="142">
        <f t="shared" si="337"/>
        <v>43889</v>
      </c>
      <c r="I1711" s="149">
        <f>MAX(0,$I$14*E1710*Parameter!$C$6*Parameter!$C$5*Parameter!$C$7*Parameter!$C$8*Parameter!$C$9*Parameter!$C$19*F1710)</f>
        <v>381.82996092666309</v>
      </c>
      <c r="J1711" s="150" t="s">
        <v>187</v>
      </c>
      <c r="V1711" s="153"/>
      <c r="W1711" s="107"/>
      <c r="X1711" s="167"/>
    </row>
    <row r="1712" spans="2:24">
      <c r="B1712" s="164" t="s">
        <v>167</v>
      </c>
      <c r="C1712" s="178">
        <v>43891</v>
      </c>
      <c r="D1712" s="157">
        <f t="shared" si="335"/>
        <v>424</v>
      </c>
      <c r="E1712" s="152">
        <v>241</v>
      </c>
      <c r="F1712" s="108">
        <f t="shared" si="336"/>
        <v>1.1616438356164382</v>
      </c>
      <c r="H1712" s="142">
        <f t="shared" ref="H1712:H1713" si="344">C1711</f>
        <v>43890</v>
      </c>
      <c r="I1712" s="149">
        <f>MAX(0,$I$14*E1711*Parameter!$C$6*Parameter!$C$5*Parameter!$C$7*Parameter!$C$8*Parameter!$C$9*Parameter!$C$19*F1711)</f>
        <v>90.261033807347417</v>
      </c>
      <c r="J1712" s="150" t="s">
        <v>187</v>
      </c>
      <c r="V1712" s="153"/>
      <c r="W1712" s="107"/>
      <c r="X1712" s="167"/>
    </row>
    <row r="1713" spans="2:24">
      <c r="B1713" s="301" t="s">
        <v>176</v>
      </c>
      <c r="C1713" s="294"/>
      <c r="D1713" s="295"/>
      <c r="E1713" s="299">
        <f>SUM(E1684:E1712)</f>
        <v>17886</v>
      </c>
      <c r="F1713" s="291"/>
      <c r="H1713" s="142">
        <f t="shared" si="344"/>
        <v>43891</v>
      </c>
      <c r="I1713" s="149">
        <f>MAX(0,$I$14*E1712*Parameter!$C$6*Parameter!$C$5*Parameter!$C$7*Parameter!$C$8*Parameter!$C$9*Parameter!$C$19*F1712)</f>
        <v>169.02584856360048</v>
      </c>
      <c r="J1713" s="150" t="s">
        <v>187</v>
      </c>
      <c r="X1713" s="160"/>
    </row>
    <row r="1714" spans="2:24" ht="15.75" thickBot="1">
      <c r="B1714" s="302"/>
      <c r="C1714" s="303"/>
      <c r="D1714" s="304"/>
      <c r="E1714" s="305"/>
      <c r="F1714" s="306"/>
      <c r="G1714" s="168"/>
      <c r="H1714" s="169" t="s">
        <v>177</v>
      </c>
      <c r="I1714" s="170">
        <f>SUM(I1685:I1713)</f>
        <v>12077.780517310561</v>
      </c>
      <c r="J1714" s="171" t="s">
        <v>169</v>
      </c>
      <c r="K1714" s="172"/>
      <c r="L1714" s="172"/>
      <c r="M1714" s="172"/>
      <c r="N1714" s="172"/>
      <c r="O1714" s="172"/>
      <c r="P1714" s="172"/>
      <c r="Q1714" s="172"/>
      <c r="R1714" s="172"/>
      <c r="S1714" s="172"/>
      <c r="T1714" s="172"/>
      <c r="U1714" s="172"/>
      <c r="V1714" s="172"/>
      <c r="W1714" s="172"/>
      <c r="X1714" s="173"/>
    </row>
    <row r="1715" spans="2:24" ht="15.75" thickBot="1"/>
    <row r="1716" spans="2:24" ht="24" thickBot="1">
      <c r="B1716" s="174" t="s">
        <v>109</v>
      </c>
      <c r="C1716" s="158" t="s">
        <v>146</v>
      </c>
      <c r="D1716" s="175">
        <f>I1718+S1718</f>
        <v>12460</v>
      </c>
      <c r="E1716" s="176" t="s">
        <v>147</v>
      </c>
      <c r="F1716" s="158" t="str">
        <f>X1725</f>
        <v>Less than expected</v>
      </c>
      <c r="G1716" s="177"/>
      <c r="H1716" s="177"/>
      <c r="I1716" s="175">
        <f>E1733+O1726</f>
        <v>18000</v>
      </c>
      <c r="J1716" s="177" t="s">
        <v>148</v>
      </c>
      <c r="K1716" s="177"/>
      <c r="L1716" s="177"/>
      <c r="M1716" s="186">
        <v>0</v>
      </c>
      <c r="N1716" s="177" t="s">
        <v>149</v>
      </c>
      <c r="O1716" s="177"/>
      <c r="P1716" s="177"/>
      <c r="Q1716" s="177"/>
      <c r="R1716" s="177"/>
      <c r="S1716" s="175">
        <f>I1716-M1716</f>
        <v>18000</v>
      </c>
      <c r="T1716" s="177" t="s">
        <v>150</v>
      </c>
      <c r="U1716" s="177"/>
      <c r="V1716" s="177"/>
      <c r="W1716" s="242">
        <f>S1716*'MR Reference'!$C$79</f>
        <v>16560</v>
      </c>
      <c r="X1716" s="241" t="s">
        <v>151</v>
      </c>
    </row>
    <row r="1717" spans="2:24" ht="19.5" thickBot="1">
      <c r="B1717" s="159"/>
      <c r="C1717" s="14"/>
      <c r="D1717" s="14"/>
      <c r="E1717" s="15"/>
      <c r="F1717" s="16"/>
      <c r="G1717" s="14"/>
      <c r="X1717" s="160"/>
    </row>
    <row r="1718" spans="2:24" ht="24" thickBot="1">
      <c r="B1718" s="67" t="s">
        <v>378</v>
      </c>
      <c r="C1718" s="237" t="s">
        <v>153</v>
      </c>
      <c r="D1718" s="69"/>
      <c r="E1718" s="70"/>
      <c r="F1718" s="68"/>
      <c r="G1718" s="71"/>
      <c r="H1718" s="68" t="s">
        <v>146</v>
      </c>
      <c r="I1718" s="141">
        <f>ROUNDDOWN(I1734,0)</f>
        <v>12450</v>
      </c>
      <c r="J1718" s="72" t="s">
        <v>147</v>
      </c>
      <c r="L1718" s="67" t="s">
        <v>379</v>
      </c>
      <c r="M1718" s="237" t="s">
        <v>155</v>
      </c>
      <c r="N1718" s="69"/>
      <c r="O1718" s="70"/>
      <c r="P1718" s="239"/>
      <c r="Q1718" s="71"/>
      <c r="R1718" s="68" t="s">
        <v>146</v>
      </c>
      <c r="S1718" s="141">
        <f>ROUNDDOWN(S1727,0)</f>
        <v>10</v>
      </c>
      <c r="T1718" s="72" t="s">
        <v>147</v>
      </c>
      <c r="V1718" s="288" t="s">
        <v>156</v>
      </c>
      <c r="W1718" s="289"/>
      <c r="X1718" s="290"/>
    </row>
    <row r="1719" spans="2:24" ht="18.75">
      <c r="B1719" s="159"/>
      <c r="C1719" s="14"/>
      <c r="D1719" s="14"/>
      <c r="E1719" s="15"/>
      <c r="F1719" s="16"/>
      <c r="G1719" s="14"/>
      <c r="L1719" s="11"/>
      <c r="M1719" s="14"/>
      <c r="N1719" s="14"/>
      <c r="O1719" s="15"/>
      <c r="P1719" s="16"/>
      <c r="Q1719" s="14"/>
      <c r="X1719" s="160"/>
    </row>
    <row r="1720" spans="2:24" ht="18.75">
      <c r="B1720" s="161" t="s">
        <v>157</v>
      </c>
      <c r="C1720" s="14"/>
      <c r="D1720" s="14"/>
      <c r="E1720" s="15"/>
      <c r="F1720" s="16"/>
      <c r="G1720" s="14"/>
      <c r="H1720" s="17" t="s">
        <v>158</v>
      </c>
      <c r="L1720" s="17" t="s">
        <v>283</v>
      </c>
      <c r="M1720" s="14"/>
      <c r="N1720" s="14"/>
      <c r="O1720" s="15"/>
      <c r="P1720" s="16"/>
      <c r="Q1720" s="14"/>
      <c r="R1720" s="17" t="s">
        <v>158</v>
      </c>
      <c r="V1720" s="17" t="s">
        <v>156</v>
      </c>
      <c r="X1720" s="160"/>
    </row>
    <row r="1721" spans="2:24" ht="23.25">
      <c r="B1721" s="162" t="s">
        <v>380</v>
      </c>
      <c r="C1721" s="146"/>
      <c r="D1721" s="144" t="s">
        <v>160</v>
      </c>
      <c r="E1721" s="147" t="s">
        <v>267</v>
      </c>
      <c r="F1721" s="144" t="s">
        <v>162</v>
      </c>
      <c r="G1721" s="18"/>
      <c r="H1721" s="145" t="s">
        <v>378</v>
      </c>
      <c r="I1721" s="144" t="s">
        <v>163</v>
      </c>
      <c r="J1721" s="148" t="s">
        <v>164</v>
      </c>
      <c r="L1721" s="143" t="s">
        <v>381</v>
      </c>
      <c r="M1721" s="146"/>
      <c r="N1721" s="144" t="s">
        <v>160</v>
      </c>
      <c r="O1721" s="147" t="s">
        <v>161</v>
      </c>
      <c r="P1721" s="144" t="s">
        <v>162</v>
      </c>
      <c r="Q1721" s="18"/>
      <c r="R1721" s="145" t="s">
        <v>379</v>
      </c>
      <c r="S1721" s="144" t="s">
        <v>163</v>
      </c>
      <c r="T1721" s="148" t="s">
        <v>164</v>
      </c>
      <c r="V1721" s="143" t="s">
        <v>109</v>
      </c>
      <c r="W1721" s="148" t="s">
        <v>166</v>
      </c>
      <c r="X1721" s="163" t="s">
        <v>164</v>
      </c>
    </row>
    <row r="1722" spans="2:24">
      <c r="B1722" s="164" t="s">
        <v>167</v>
      </c>
      <c r="C1722" s="178">
        <v>43880</v>
      </c>
      <c r="D1722" s="157">
        <f t="shared" ref="D1722:D1732" si="345">(C1722+(365*2))-$C$3</f>
        <v>413</v>
      </c>
      <c r="E1722" s="152">
        <v>20</v>
      </c>
      <c r="F1722" s="108">
        <f t="shared" ref="F1722:F1732" si="346">MIN($C$5/365, (D1722/365))</f>
        <v>1.1315068493150684</v>
      </c>
      <c r="H1722" s="144" t="s">
        <v>168</v>
      </c>
      <c r="I1722" s="147">
        <f>Parameter!$C$18*(Parameter!$C$17/Parameter!$C$4-1)</f>
        <v>1.9310126823253633</v>
      </c>
      <c r="J1722" s="144" t="s">
        <v>169</v>
      </c>
      <c r="L1722" s="268" t="s">
        <v>290</v>
      </c>
      <c r="M1722" s="178">
        <v>44083</v>
      </c>
      <c r="N1722" s="269">
        <f>(M1722+(365*2))-$C$3</f>
        <v>616</v>
      </c>
      <c r="O1722" s="270">
        <v>1</v>
      </c>
      <c r="P1722" s="108">
        <f>MIN($C$5/365, (N1722/365))</f>
        <v>1.4136986301369863</v>
      </c>
      <c r="Q1722" s="11"/>
      <c r="R1722" s="144" t="s">
        <v>168</v>
      </c>
      <c r="S1722" s="147">
        <f>Parameter!$C$18*(Parameter!$C$17/Parameter!$C$4-1)</f>
        <v>1.9310126823253633</v>
      </c>
      <c r="T1722" s="144" t="s">
        <v>169</v>
      </c>
      <c r="V1722" s="151" t="s">
        <v>170</v>
      </c>
      <c r="W1722" s="152">
        <v>44394</v>
      </c>
      <c r="X1722" s="165" t="s">
        <v>171</v>
      </c>
    </row>
    <row r="1723" spans="2:24">
      <c r="B1723" s="164" t="s">
        <v>167</v>
      </c>
      <c r="C1723" s="178">
        <v>43881</v>
      </c>
      <c r="D1723" s="157">
        <f t="shared" si="345"/>
        <v>414</v>
      </c>
      <c r="E1723" s="152">
        <v>850</v>
      </c>
      <c r="F1723" s="108">
        <f t="shared" si="346"/>
        <v>1.1342465753424658</v>
      </c>
      <c r="H1723" s="142">
        <f t="shared" ref="H1723:H1731" si="347">C1722</f>
        <v>43880</v>
      </c>
      <c r="I1723" s="149">
        <f>MAX(0,$I$14*E1722*Parameter!$C$6*Parameter!$C$5*Parameter!$C$7*Parameter!$C$8*Parameter!$C$9*Parameter!$C$19*F1722)</f>
        <v>13.663132282307798</v>
      </c>
      <c r="J1723" s="150" t="s">
        <v>187</v>
      </c>
      <c r="L1723" s="268" t="s">
        <v>167</v>
      </c>
      <c r="M1723" s="178">
        <v>44085</v>
      </c>
      <c r="N1723" s="269">
        <f t="shared" ref="N1723:N1725" si="348">(M1723+(365*2))-$C$3</f>
        <v>618</v>
      </c>
      <c r="O1723" s="270">
        <v>1</v>
      </c>
      <c r="P1723" s="108">
        <f t="shared" ref="P1723:P1725" si="349">MIN($C$5/365, (N1723/365))</f>
        <v>1.4136986301369863</v>
      </c>
      <c r="Q1723" s="11"/>
      <c r="R1723" s="142">
        <f>M1722</f>
        <v>44083</v>
      </c>
      <c r="S1723" s="149">
        <f>MAX(0,$S$14*O1722*Parameter!$C$6*Parameter!$C$5*Parameter!$C$7*Parameter!$C$8*Parameter!$C$9*Parameter!$C$19*P1722)</f>
        <v>0.8535322345848454</v>
      </c>
      <c r="T1723" s="150" t="s">
        <v>169</v>
      </c>
      <c r="V1723" s="151" t="s">
        <v>172</v>
      </c>
      <c r="W1723" s="152">
        <f>(W1722/365)*$C$5</f>
        <v>62759.736986301366</v>
      </c>
      <c r="X1723" s="165" t="s">
        <v>173</v>
      </c>
    </row>
    <row r="1724" spans="2:24">
      <c r="B1724" s="164" t="s">
        <v>167</v>
      </c>
      <c r="C1724" s="178">
        <v>43882</v>
      </c>
      <c r="D1724" s="157">
        <f t="shared" si="345"/>
        <v>415</v>
      </c>
      <c r="E1724" s="152">
        <v>4875</v>
      </c>
      <c r="F1724" s="108">
        <f t="shared" si="346"/>
        <v>1.1369863013698631</v>
      </c>
      <c r="H1724" s="142">
        <f t="shared" si="347"/>
        <v>43881</v>
      </c>
      <c r="I1724" s="149">
        <f>MAX(0,$I$14*E1723*Parameter!$C$6*Parameter!$C$5*Parameter!$C$7*Parameter!$C$8*Parameter!$C$9*Parameter!$C$19*F1723)</f>
        <v>582.08913440001368</v>
      </c>
      <c r="J1724" s="150" t="s">
        <v>187</v>
      </c>
      <c r="L1724" s="268" t="s">
        <v>167</v>
      </c>
      <c r="M1724" s="178">
        <v>44171</v>
      </c>
      <c r="N1724" s="269">
        <f t="shared" si="348"/>
        <v>704</v>
      </c>
      <c r="O1724" s="270">
        <v>3</v>
      </c>
      <c r="P1724" s="108">
        <f t="shared" si="349"/>
        <v>1.4136986301369863</v>
      </c>
      <c r="Q1724" s="11"/>
      <c r="R1724" s="142">
        <f t="shared" ref="R1724:R1725" si="350">M1723</f>
        <v>44085</v>
      </c>
      <c r="S1724" s="149">
        <f>MAX(0,$S$14*O1723*Parameter!$C$6*Parameter!$C$5*Parameter!$C$7*Parameter!$C$8*Parameter!$C$9*Parameter!$C$19*P1723)</f>
        <v>0.8535322345848454</v>
      </c>
      <c r="T1724" s="150" t="s">
        <v>169</v>
      </c>
      <c r="V1724" s="151" t="s">
        <v>174</v>
      </c>
      <c r="W1724" s="154">
        <f>D1716</f>
        <v>12460</v>
      </c>
      <c r="X1724" s="165" t="s">
        <v>173</v>
      </c>
    </row>
    <row r="1725" spans="2:24">
      <c r="B1725" s="164" t="s">
        <v>167</v>
      </c>
      <c r="C1725" s="178">
        <v>43883</v>
      </c>
      <c r="D1725" s="157">
        <f t="shared" si="345"/>
        <v>416</v>
      </c>
      <c r="E1725" s="152">
        <v>1385</v>
      </c>
      <c r="F1725" s="108">
        <f t="shared" si="346"/>
        <v>1.1397260273972603</v>
      </c>
      <c r="H1725" s="142">
        <f t="shared" si="347"/>
        <v>43882</v>
      </c>
      <c r="I1725" s="149">
        <f>MAX(0,$I$14*E1724*Parameter!$C$6*Parameter!$C$5*Parameter!$C$7*Parameter!$C$8*Parameter!$C$9*Parameter!$C$19*F1724)</f>
        <v>3346.5162831288094</v>
      </c>
      <c r="J1725" s="150" t="s">
        <v>187</v>
      </c>
      <c r="L1725" s="268" t="s">
        <v>167</v>
      </c>
      <c r="M1725" s="278">
        <v>44176</v>
      </c>
      <c r="N1725" s="269">
        <f t="shared" si="348"/>
        <v>709</v>
      </c>
      <c r="O1725" s="261">
        <v>7</v>
      </c>
      <c r="P1725" s="108">
        <f t="shared" si="349"/>
        <v>1.4136986301369863</v>
      </c>
      <c r="R1725" s="142">
        <f t="shared" si="350"/>
        <v>44171</v>
      </c>
      <c r="S1725" s="149">
        <f>MAX(0,$S$14*O1724*Parameter!$C$6*Parameter!$C$5*Parameter!$C$7*Parameter!$C$8*Parameter!$C$9*Parameter!$C$19*P1724)</f>
        <v>2.5605967037545363</v>
      </c>
      <c r="T1725" s="150" t="s">
        <v>169</v>
      </c>
      <c r="V1725" s="155" t="s">
        <v>175</v>
      </c>
      <c r="W1725" s="156">
        <f>(W1723-W1724)/W1723</f>
        <v>0.80146506983100241</v>
      </c>
      <c r="X1725" s="166" t="str">
        <f>IF(W1725&lt;100%,"Less than expected","More than expected")</f>
        <v>Less than expected</v>
      </c>
    </row>
    <row r="1726" spans="2:24">
      <c r="B1726" s="164" t="s">
        <v>167</v>
      </c>
      <c r="C1726" s="178">
        <v>43884</v>
      </c>
      <c r="D1726" s="157">
        <f t="shared" si="345"/>
        <v>417</v>
      </c>
      <c r="E1726" s="152">
        <v>703</v>
      </c>
      <c r="F1726" s="108">
        <f t="shared" si="346"/>
        <v>1.1424657534246576</v>
      </c>
      <c r="H1726" s="142">
        <f t="shared" si="347"/>
        <v>43883</v>
      </c>
      <c r="I1726" s="149">
        <f>MAX(0,$I$14*E1725*Parameter!$C$6*Parameter!$C$5*Parameter!$C$7*Parameter!$C$8*Parameter!$C$9*Parameter!$C$19*F1725)</f>
        <v>953.04482999690822</v>
      </c>
      <c r="J1726" s="150" t="s">
        <v>187</v>
      </c>
      <c r="L1726" s="285" t="s">
        <v>176</v>
      </c>
      <c r="M1726" s="285"/>
      <c r="N1726" s="285"/>
      <c r="O1726" s="286">
        <f>SUM(O1722:O1725)</f>
        <v>12</v>
      </c>
      <c r="P1726" s="287"/>
      <c r="R1726" s="142">
        <f t="shared" ref="R1726" si="351">M1725</f>
        <v>44176</v>
      </c>
      <c r="S1726" s="149">
        <f>MAX(0,$S$14*O1725*Parameter!$C$6*Parameter!$C$5*Parameter!$C$7*Parameter!$C$8*Parameter!$C$9*Parameter!$C$19*P1725)</f>
        <v>5.9747256420939188</v>
      </c>
      <c r="T1726" s="150" t="s">
        <v>169</v>
      </c>
      <c r="V1726" s="153"/>
      <c r="W1726" s="107"/>
      <c r="X1726" s="167"/>
    </row>
    <row r="1727" spans="2:24">
      <c r="B1727" s="164" t="s">
        <v>167</v>
      </c>
      <c r="C1727" s="178">
        <v>43885</v>
      </c>
      <c r="D1727" s="157">
        <f t="shared" si="345"/>
        <v>418</v>
      </c>
      <c r="E1727" s="152">
        <v>1337</v>
      </c>
      <c r="F1727" s="108">
        <f t="shared" si="346"/>
        <v>1.1452054794520548</v>
      </c>
      <c r="H1727" s="142">
        <f t="shared" si="347"/>
        <v>43884</v>
      </c>
      <c r="I1727" s="149">
        <f>MAX(0,$I$14*E1726*Parameter!$C$6*Parameter!$C$5*Parameter!$C$7*Parameter!$C$8*Parameter!$C$9*Parameter!$C$19*F1726)</f>
        <v>484.91051957515896</v>
      </c>
      <c r="J1727" s="150" t="s">
        <v>187</v>
      </c>
      <c r="L1727" s="285"/>
      <c r="M1727" s="285"/>
      <c r="N1727" s="285"/>
      <c r="O1727" s="286"/>
      <c r="P1727" s="287"/>
      <c r="R1727" s="144" t="s">
        <v>177</v>
      </c>
      <c r="S1727" s="238">
        <f>SUM(S1723:S1726)</f>
        <v>10.242386815018147</v>
      </c>
      <c r="T1727" s="150" t="s">
        <v>169</v>
      </c>
      <c r="V1727" s="153"/>
      <c r="W1727" s="107"/>
      <c r="X1727" s="167"/>
    </row>
    <row r="1728" spans="2:24">
      <c r="B1728" s="164" t="s">
        <v>167</v>
      </c>
      <c r="C1728" s="178">
        <v>43886</v>
      </c>
      <c r="D1728" s="157">
        <f t="shared" si="345"/>
        <v>419</v>
      </c>
      <c r="E1728" s="152">
        <v>2091</v>
      </c>
      <c r="F1728" s="108">
        <f t="shared" si="346"/>
        <v>1.1479452054794521</v>
      </c>
      <c r="H1728" s="142">
        <f t="shared" si="347"/>
        <v>43885</v>
      </c>
      <c r="I1728" s="149">
        <f>MAX(0,$I$14*E1727*Parameter!$C$6*Parameter!$C$5*Parameter!$C$7*Parameter!$C$8*Parameter!$C$9*Parameter!$C$19*F1727)</f>
        <v>924.43826708041502</v>
      </c>
      <c r="J1728" s="150" t="s">
        <v>187</v>
      </c>
      <c r="L1728" s="271"/>
      <c r="M1728" s="280"/>
      <c r="N1728" s="272"/>
      <c r="O1728" s="273"/>
      <c r="P1728" s="245"/>
      <c r="R1728" s="246"/>
      <c r="S1728" s="247"/>
      <c r="T1728" s="235"/>
      <c r="V1728" s="153"/>
      <c r="W1728" s="107"/>
      <c r="X1728" s="167"/>
    </row>
    <row r="1729" spans="2:24">
      <c r="B1729" s="164" t="s">
        <v>167</v>
      </c>
      <c r="C1729" s="178">
        <v>43887</v>
      </c>
      <c r="D1729" s="157">
        <f t="shared" si="345"/>
        <v>420</v>
      </c>
      <c r="E1729" s="152">
        <v>444</v>
      </c>
      <c r="F1729" s="108">
        <f t="shared" si="346"/>
        <v>1.1506849315068493</v>
      </c>
      <c r="H1729" s="142">
        <f t="shared" si="347"/>
        <v>43886</v>
      </c>
      <c r="I1729" s="149">
        <f>MAX(0,$I$14*E1728*Parameter!$C$6*Parameter!$C$5*Parameter!$C$7*Parameter!$C$8*Parameter!$C$9*Parameter!$C$19*F1728)</f>
        <v>1449.2332231678026</v>
      </c>
      <c r="J1729" s="150" t="s">
        <v>187</v>
      </c>
      <c r="L1729" s="271"/>
      <c r="M1729" s="280"/>
      <c r="N1729" s="272"/>
      <c r="O1729" s="273"/>
      <c r="P1729" s="245"/>
      <c r="R1729" s="246"/>
      <c r="S1729" s="247"/>
      <c r="T1729" s="235"/>
      <c r="V1729" s="153"/>
      <c r="W1729" s="107"/>
      <c r="X1729" s="167"/>
    </row>
    <row r="1730" spans="2:24">
      <c r="B1730" s="164" t="s">
        <v>167</v>
      </c>
      <c r="C1730" s="178">
        <v>43888</v>
      </c>
      <c r="D1730" s="157">
        <f t="shared" si="345"/>
        <v>421</v>
      </c>
      <c r="E1730" s="152">
        <v>1753</v>
      </c>
      <c r="F1730" s="108">
        <f t="shared" si="346"/>
        <v>1.1534246575342466</v>
      </c>
      <c r="H1730" s="142">
        <f t="shared" si="347"/>
        <v>43887</v>
      </c>
      <c r="I1730" s="149">
        <f>MAX(0,$I$14*E1729*Parameter!$C$6*Parameter!$C$5*Parameter!$C$7*Parameter!$C$8*Parameter!$C$9*Parameter!$C$19*F1729)</f>
        <v>308.46257966159294</v>
      </c>
      <c r="J1730" s="150" t="s">
        <v>187</v>
      </c>
      <c r="L1730" s="271"/>
      <c r="M1730" s="280"/>
      <c r="N1730" s="272"/>
      <c r="O1730" s="273"/>
      <c r="P1730" s="245"/>
      <c r="R1730" s="246"/>
      <c r="S1730" s="247"/>
      <c r="T1730" s="235"/>
      <c r="V1730" s="153"/>
      <c r="W1730" s="107"/>
      <c r="X1730" s="167"/>
    </row>
    <row r="1731" spans="2:24">
      <c r="B1731" s="164" t="s">
        <v>167</v>
      </c>
      <c r="C1731" s="178">
        <v>43889</v>
      </c>
      <c r="D1731" s="157">
        <f t="shared" si="345"/>
        <v>422</v>
      </c>
      <c r="E1731" s="152">
        <v>1455</v>
      </c>
      <c r="F1731" s="108">
        <f t="shared" si="346"/>
        <v>1.1561643835616437</v>
      </c>
      <c r="H1731" s="142">
        <f t="shared" si="347"/>
        <v>43888</v>
      </c>
      <c r="I1731" s="149">
        <f>MAX(0,$I$14*E1730*Parameter!$C$6*Parameter!$C$5*Parameter!$C$7*Parameter!$C$8*Parameter!$C$9*Parameter!$C$19*F1730)</f>
        <v>1220.7710950439257</v>
      </c>
      <c r="J1731" s="150" t="s">
        <v>187</v>
      </c>
      <c r="L1731" s="271"/>
      <c r="M1731" s="280"/>
      <c r="N1731" s="272"/>
      <c r="O1731" s="273"/>
      <c r="P1731" s="245"/>
      <c r="R1731" s="246"/>
      <c r="S1731" s="247"/>
      <c r="T1731" s="235"/>
      <c r="V1731" s="153"/>
      <c r="W1731" s="107"/>
      <c r="X1731" s="167"/>
    </row>
    <row r="1732" spans="2:24">
      <c r="B1732" s="164" t="s">
        <v>167</v>
      </c>
      <c r="C1732" s="178">
        <v>43890</v>
      </c>
      <c r="D1732" s="157">
        <f t="shared" si="345"/>
        <v>423</v>
      </c>
      <c r="E1732" s="152">
        <v>3075</v>
      </c>
      <c r="F1732" s="108">
        <f t="shared" si="346"/>
        <v>1.1589041095890411</v>
      </c>
      <c r="H1732" s="142">
        <f t="shared" ref="H1732:H1733" si="352">C1731</f>
        <v>43889</v>
      </c>
      <c r="I1732" s="149">
        <f>MAX(0,$I$14*E1731*Parameter!$C$6*Parameter!$C$5*Parameter!$C$7*Parameter!$C$8*Parameter!$C$9*Parameter!$C$19*F1731)</f>
        <v>1015.6537351888392</v>
      </c>
      <c r="J1732" s="150" t="s">
        <v>187</v>
      </c>
      <c r="L1732" s="271"/>
      <c r="M1732" s="280"/>
      <c r="N1732" s="272"/>
      <c r="O1732" s="273"/>
      <c r="P1732" s="245"/>
      <c r="R1732" s="246"/>
      <c r="S1732" s="247"/>
      <c r="T1732" s="235"/>
      <c r="V1732" s="153"/>
      <c r="W1732" s="107"/>
      <c r="X1732" s="167"/>
    </row>
    <row r="1733" spans="2:24">
      <c r="B1733" s="301" t="s">
        <v>176</v>
      </c>
      <c r="C1733" s="294"/>
      <c r="D1733" s="295"/>
      <c r="E1733" s="299">
        <f>SUM(E1722:E1732)</f>
        <v>17988</v>
      </c>
      <c r="F1733" s="291"/>
      <c r="H1733" s="142">
        <f t="shared" si="352"/>
        <v>43890</v>
      </c>
      <c r="I1733" s="149">
        <f>MAX(0,$I$14*E1732*Parameter!$C$6*Parameter!$C$5*Parameter!$C$7*Parameter!$C$8*Parameter!$C$9*Parameter!$C$19*F1732)</f>
        <v>2151.571154710025</v>
      </c>
      <c r="J1733" s="150" t="s">
        <v>187</v>
      </c>
      <c r="X1733" s="160"/>
    </row>
    <row r="1734" spans="2:24" ht="15.75" thickBot="1">
      <c r="B1734" s="302"/>
      <c r="C1734" s="303"/>
      <c r="D1734" s="304"/>
      <c r="E1734" s="305"/>
      <c r="F1734" s="306"/>
      <c r="G1734" s="168"/>
      <c r="H1734" s="169" t="s">
        <v>177</v>
      </c>
      <c r="I1734" s="170">
        <f>SUM(I1723:I1733)</f>
        <v>12450.353954235798</v>
      </c>
      <c r="J1734" s="171" t="s">
        <v>169</v>
      </c>
      <c r="K1734" s="172"/>
      <c r="L1734" s="172"/>
      <c r="M1734" s="172"/>
      <c r="N1734" s="172"/>
      <c r="O1734" s="172"/>
      <c r="P1734" s="172"/>
      <c r="Q1734" s="172"/>
      <c r="R1734" s="172"/>
      <c r="S1734" s="172"/>
      <c r="T1734" s="172"/>
      <c r="U1734" s="172"/>
      <c r="V1734" s="172"/>
      <c r="W1734" s="172"/>
      <c r="X1734" s="173"/>
    </row>
    <row r="1735" spans="2:24" ht="15.75" thickBot="1"/>
    <row r="1736" spans="2:24" ht="24" thickBot="1">
      <c r="B1736" s="174" t="s">
        <v>111</v>
      </c>
      <c r="C1736" s="158" t="s">
        <v>146</v>
      </c>
      <c r="D1736" s="175">
        <f>I1738+S1738</f>
        <v>12244</v>
      </c>
      <c r="E1736" s="176" t="s">
        <v>147</v>
      </c>
      <c r="F1736" s="158" t="str">
        <f>X1745</f>
        <v>Less than expected</v>
      </c>
      <c r="G1736" s="177"/>
      <c r="H1736" s="177"/>
      <c r="I1736" s="175">
        <f>E1768+O1752</f>
        <v>18000</v>
      </c>
      <c r="J1736" s="177" t="s">
        <v>148</v>
      </c>
      <c r="K1736" s="177"/>
      <c r="L1736" s="177"/>
      <c r="M1736" s="186">
        <v>0</v>
      </c>
      <c r="N1736" s="177" t="s">
        <v>149</v>
      </c>
      <c r="O1736" s="177"/>
      <c r="P1736" s="177"/>
      <c r="Q1736" s="177"/>
      <c r="R1736" s="177"/>
      <c r="S1736" s="175">
        <f>I1736-M1736</f>
        <v>18000</v>
      </c>
      <c r="T1736" s="177" t="s">
        <v>150</v>
      </c>
      <c r="U1736" s="177"/>
      <c r="V1736" s="177"/>
      <c r="W1736" s="242">
        <f>S1736*'MR Reference'!$C$79</f>
        <v>16560</v>
      </c>
      <c r="X1736" s="241" t="s">
        <v>151</v>
      </c>
    </row>
    <row r="1737" spans="2:24" ht="19.5" thickBot="1">
      <c r="B1737" s="159"/>
      <c r="C1737" s="14"/>
      <c r="D1737" s="14"/>
      <c r="E1737" s="15"/>
      <c r="F1737" s="16"/>
      <c r="G1737" s="14"/>
      <c r="X1737" s="160"/>
    </row>
    <row r="1738" spans="2:24" ht="24" thickBot="1">
      <c r="B1738" s="67" t="s">
        <v>382</v>
      </c>
      <c r="C1738" s="237" t="s">
        <v>153</v>
      </c>
      <c r="D1738" s="69"/>
      <c r="E1738" s="70"/>
      <c r="F1738" s="68"/>
      <c r="G1738" s="71"/>
      <c r="H1738" s="68" t="s">
        <v>146</v>
      </c>
      <c r="I1738" s="141">
        <f>ROUNDDOWN(I1769,0)</f>
        <v>11882</v>
      </c>
      <c r="J1738" s="72" t="s">
        <v>147</v>
      </c>
      <c r="L1738" s="67" t="s">
        <v>383</v>
      </c>
      <c r="M1738" s="237" t="s">
        <v>155</v>
      </c>
      <c r="N1738" s="69"/>
      <c r="O1738" s="70"/>
      <c r="P1738" s="239"/>
      <c r="Q1738" s="71"/>
      <c r="R1738" s="68" t="s">
        <v>146</v>
      </c>
      <c r="S1738" s="141">
        <f>ROUNDDOWN(S1753,0)</f>
        <v>362</v>
      </c>
      <c r="T1738" s="72" t="s">
        <v>147</v>
      </c>
      <c r="V1738" s="288" t="s">
        <v>156</v>
      </c>
      <c r="W1738" s="289"/>
      <c r="X1738" s="290"/>
    </row>
    <row r="1739" spans="2:24" ht="18.75">
      <c r="B1739" s="159"/>
      <c r="C1739" s="14"/>
      <c r="D1739" s="14"/>
      <c r="E1739" s="15"/>
      <c r="F1739" s="16"/>
      <c r="G1739" s="14"/>
      <c r="L1739" s="11"/>
      <c r="M1739" s="14"/>
      <c r="N1739" s="14"/>
      <c r="O1739" s="15"/>
      <c r="P1739" s="16"/>
      <c r="Q1739" s="14"/>
      <c r="X1739" s="160"/>
    </row>
    <row r="1740" spans="2:24" ht="18.75">
      <c r="B1740" s="161" t="s">
        <v>157</v>
      </c>
      <c r="C1740" s="14"/>
      <c r="D1740" s="14"/>
      <c r="E1740" s="15"/>
      <c r="F1740" s="16"/>
      <c r="G1740" s="14"/>
      <c r="H1740" s="17" t="s">
        <v>158</v>
      </c>
      <c r="L1740" s="17" t="s">
        <v>283</v>
      </c>
      <c r="M1740" s="14"/>
      <c r="N1740" s="14"/>
      <c r="O1740" s="15"/>
      <c r="P1740" s="16"/>
      <c r="Q1740" s="14"/>
      <c r="R1740" s="17" t="s">
        <v>158</v>
      </c>
      <c r="V1740" s="17" t="s">
        <v>156</v>
      </c>
      <c r="X1740" s="160"/>
    </row>
    <row r="1741" spans="2:24" ht="23.25">
      <c r="B1741" s="162" t="s">
        <v>384</v>
      </c>
      <c r="C1741" s="146"/>
      <c r="D1741" s="144" t="s">
        <v>160</v>
      </c>
      <c r="E1741" s="147" t="s">
        <v>267</v>
      </c>
      <c r="F1741" s="144" t="s">
        <v>162</v>
      </c>
      <c r="G1741" s="18"/>
      <c r="H1741" s="145" t="s">
        <v>382</v>
      </c>
      <c r="I1741" s="144" t="s">
        <v>163</v>
      </c>
      <c r="J1741" s="148" t="s">
        <v>164</v>
      </c>
      <c r="L1741" s="143" t="s">
        <v>385</v>
      </c>
      <c r="M1741" s="146"/>
      <c r="N1741" s="144" t="s">
        <v>160</v>
      </c>
      <c r="O1741" s="147" t="s">
        <v>161</v>
      </c>
      <c r="P1741" s="144" t="s">
        <v>162</v>
      </c>
      <c r="Q1741" s="18"/>
      <c r="R1741" s="145" t="s">
        <v>383</v>
      </c>
      <c r="S1741" s="144" t="s">
        <v>163</v>
      </c>
      <c r="T1741" s="148" t="s">
        <v>164</v>
      </c>
      <c r="V1741" s="143" t="s">
        <v>111</v>
      </c>
      <c r="W1741" s="148" t="s">
        <v>166</v>
      </c>
      <c r="X1741" s="163" t="s">
        <v>164</v>
      </c>
    </row>
    <row r="1742" spans="2:24">
      <c r="B1742" s="164" t="s">
        <v>167</v>
      </c>
      <c r="C1742" s="178">
        <v>43863</v>
      </c>
      <c r="D1742" s="157">
        <f t="shared" ref="D1742:D1767" si="353">(C1742+(365*2))-$C$3</f>
        <v>396</v>
      </c>
      <c r="E1742" s="152">
        <v>182</v>
      </c>
      <c r="F1742" s="108">
        <f t="shared" ref="F1742:F1767" si="354">MIN($C$5/365, (D1742/365))</f>
        <v>1.0849315068493151</v>
      </c>
      <c r="H1742" s="144" t="s">
        <v>168</v>
      </c>
      <c r="I1742" s="147">
        <f>Parameter!$C$18*(Parameter!$C$17/Parameter!$C$4-1)</f>
        <v>1.9310126823253633</v>
      </c>
      <c r="J1742" s="144" t="s">
        <v>169</v>
      </c>
      <c r="L1742" s="268" t="s">
        <v>290</v>
      </c>
      <c r="M1742" s="178">
        <v>43926</v>
      </c>
      <c r="N1742" s="269">
        <f>(M1742+(365*2))-$C$3</f>
        <v>459</v>
      </c>
      <c r="O1742" s="270">
        <v>1</v>
      </c>
      <c r="P1742" s="108">
        <f>MIN($C$5/365, (N1742/365))</f>
        <v>1.2575342465753425</v>
      </c>
      <c r="Q1742" s="11"/>
      <c r="R1742" s="144" t="s">
        <v>168</v>
      </c>
      <c r="S1742" s="147">
        <f>Parameter!$C$18*(Parameter!$C$17/Parameter!$C$4-1)</f>
        <v>1.9310126823253633</v>
      </c>
      <c r="T1742" s="144" t="s">
        <v>169</v>
      </c>
      <c r="V1742" s="151" t="s">
        <v>170</v>
      </c>
      <c r="W1742" s="152">
        <v>44394</v>
      </c>
      <c r="X1742" s="165" t="s">
        <v>171</v>
      </c>
    </row>
    <row r="1743" spans="2:24">
      <c r="B1743" s="164" t="s">
        <v>167</v>
      </c>
      <c r="C1743" s="178">
        <v>43864</v>
      </c>
      <c r="D1743" s="157">
        <f t="shared" si="353"/>
        <v>397</v>
      </c>
      <c r="E1743" s="152">
        <v>824</v>
      </c>
      <c r="F1743" s="108">
        <f t="shared" si="354"/>
        <v>1.0876712328767124</v>
      </c>
      <c r="H1743" s="142">
        <f t="shared" ref="H1743:H1748" si="355">C1742</f>
        <v>43863</v>
      </c>
      <c r="I1743" s="149">
        <f>MAX(0,$I$14*E1742*Parameter!$C$6*Parameter!$C$5*Parameter!$C$7*Parameter!$C$8*Parameter!$C$9*Parameter!$C$19*F1742)</f>
        <v>119.216618625967</v>
      </c>
      <c r="J1743" s="150" t="s">
        <v>187</v>
      </c>
      <c r="L1743" s="268" t="s">
        <v>167</v>
      </c>
      <c r="M1743" s="178">
        <v>44015</v>
      </c>
      <c r="N1743" s="269">
        <f t="shared" ref="N1743:N1745" si="356">(M1743+(365*2))-$C$3</f>
        <v>548</v>
      </c>
      <c r="O1743" s="270">
        <v>1</v>
      </c>
      <c r="P1743" s="108">
        <f t="shared" ref="P1743:P1745" si="357">MIN($C$5/365, (N1743/365))</f>
        <v>1.4136986301369863</v>
      </c>
      <c r="Q1743" s="11"/>
      <c r="R1743" s="142">
        <f>M1742</f>
        <v>43926</v>
      </c>
      <c r="S1743" s="149">
        <f>MAX(0,$S$14*O1742*Parameter!$C$6*Parameter!$C$5*Parameter!$C$7*Parameter!$C$8*Parameter!$C$9*Parameter!$C$19*P1742)</f>
        <v>0.75924669704349623</v>
      </c>
      <c r="T1743" s="150" t="s">
        <v>169</v>
      </c>
      <c r="V1743" s="151" t="s">
        <v>172</v>
      </c>
      <c r="W1743" s="152">
        <f>(W1742/365)*$C$5</f>
        <v>62759.736986301366</v>
      </c>
      <c r="X1743" s="165" t="s">
        <v>173</v>
      </c>
    </row>
    <row r="1744" spans="2:24">
      <c r="B1744" s="164" t="s">
        <v>167</v>
      </c>
      <c r="C1744" s="178">
        <v>43865</v>
      </c>
      <c r="D1744" s="157">
        <f t="shared" si="353"/>
        <v>398</v>
      </c>
      <c r="E1744" s="152">
        <v>370</v>
      </c>
      <c r="F1744" s="108">
        <f t="shared" si="354"/>
        <v>1.0904109589041096</v>
      </c>
      <c r="H1744" s="142">
        <f t="shared" si="355"/>
        <v>43864</v>
      </c>
      <c r="I1744" s="149">
        <f>MAX(0,$I$14*E1743*Parameter!$C$6*Parameter!$C$5*Parameter!$C$7*Parameter!$C$8*Parameter!$C$9*Parameter!$C$19*F1743)</f>
        <v>541.11297061099083</v>
      </c>
      <c r="J1744" s="150" t="s">
        <v>187</v>
      </c>
      <c r="L1744" s="268" t="s">
        <v>167</v>
      </c>
      <c r="M1744" s="178">
        <v>44049</v>
      </c>
      <c r="N1744" s="269">
        <f t="shared" si="356"/>
        <v>582</v>
      </c>
      <c r="O1744" s="270">
        <v>1</v>
      </c>
      <c r="P1744" s="108">
        <f t="shared" si="357"/>
        <v>1.4136986301369863</v>
      </c>
      <c r="Q1744" s="11"/>
      <c r="R1744" s="142">
        <f t="shared" ref="R1744:R1746" si="358">M1743</f>
        <v>44015</v>
      </c>
      <c r="S1744" s="149">
        <f>MAX(0,$S$14*O1743*Parameter!$C$6*Parameter!$C$5*Parameter!$C$7*Parameter!$C$8*Parameter!$C$9*Parameter!$C$19*P1743)</f>
        <v>0.8535322345848454</v>
      </c>
      <c r="T1744" s="150" t="s">
        <v>169</v>
      </c>
      <c r="V1744" s="151" t="s">
        <v>174</v>
      </c>
      <c r="W1744" s="154">
        <f>D1736</f>
        <v>12244</v>
      </c>
      <c r="X1744" s="165" t="s">
        <v>173</v>
      </c>
    </row>
    <row r="1745" spans="2:24">
      <c r="B1745" s="164" t="s">
        <v>167</v>
      </c>
      <c r="C1745" s="178">
        <v>43866</v>
      </c>
      <c r="D1745" s="157">
        <f t="shared" si="353"/>
        <v>399</v>
      </c>
      <c r="E1745" s="152">
        <v>301</v>
      </c>
      <c r="F1745" s="108">
        <f t="shared" si="354"/>
        <v>1.0931506849315069</v>
      </c>
      <c r="H1745" s="142">
        <f t="shared" si="355"/>
        <v>43865</v>
      </c>
      <c r="I1745" s="149">
        <f>MAX(0,$I$14*E1744*Parameter!$C$6*Parameter!$C$5*Parameter!$C$7*Parameter!$C$8*Parameter!$C$9*Parameter!$C$19*F1744)</f>
        <v>243.58751330419452</v>
      </c>
      <c r="J1745" s="150" t="s">
        <v>187</v>
      </c>
      <c r="L1745" s="268" t="s">
        <v>167</v>
      </c>
      <c r="M1745" s="278">
        <v>44052</v>
      </c>
      <c r="N1745" s="269">
        <f t="shared" si="356"/>
        <v>585</v>
      </c>
      <c r="O1745" s="261">
        <v>1</v>
      </c>
      <c r="P1745" s="108">
        <f t="shared" si="357"/>
        <v>1.4136986301369863</v>
      </c>
      <c r="R1745" s="142">
        <f t="shared" si="358"/>
        <v>44049</v>
      </c>
      <c r="S1745" s="149">
        <f>MAX(0,$S$14*O1744*Parameter!$C$6*Parameter!$C$5*Parameter!$C$7*Parameter!$C$8*Parameter!$C$9*Parameter!$C$19*P1744)</f>
        <v>0.8535322345848454</v>
      </c>
      <c r="T1745" s="150" t="s">
        <v>169</v>
      </c>
      <c r="V1745" s="155" t="s">
        <v>175</v>
      </c>
      <c r="W1745" s="156">
        <f>(W1743-W1744)/W1743</f>
        <v>0.80490676685479878</v>
      </c>
      <c r="X1745" s="166" t="str">
        <f>IF(W1745&lt;100%,"Less than expected","More than expected")</f>
        <v>Less than expected</v>
      </c>
    </row>
    <row r="1746" spans="2:24">
      <c r="B1746" s="164" t="s">
        <v>167</v>
      </c>
      <c r="C1746" s="178">
        <v>43867</v>
      </c>
      <c r="D1746" s="157">
        <f t="shared" si="353"/>
        <v>400</v>
      </c>
      <c r="E1746" s="152">
        <v>1548</v>
      </c>
      <c r="F1746" s="108">
        <f t="shared" si="354"/>
        <v>1.095890410958904</v>
      </c>
      <c r="H1746" s="142">
        <f t="shared" si="355"/>
        <v>43866</v>
      </c>
      <c r="I1746" s="149">
        <f>MAX(0,$I$14*E1745*Parameter!$C$6*Parameter!$C$5*Parameter!$C$7*Parameter!$C$8*Parameter!$C$9*Parameter!$C$19*F1745)</f>
        <v>198.65962759962281</v>
      </c>
      <c r="J1746" s="150" t="s">
        <v>187</v>
      </c>
      <c r="L1746" s="268" t="s">
        <v>167</v>
      </c>
      <c r="M1746" s="278">
        <v>44054</v>
      </c>
      <c r="N1746" s="269">
        <f t="shared" ref="N1746:N1751" si="359">(M1746+(365*2))-$C$3</f>
        <v>587</v>
      </c>
      <c r="O1746" s="270">
        <v>25</v>
      </c>
      <c r="P1746" s="108">
        <f t="shared" ref="P1746:P1751" si="360">MIN($C$5/365, (N1746/365))</f>
        <v>1.4136986301369863</v>
      </c>
      <c r="R1746" s="142">
        <f t="shared" si="358"/>
        <v>44052</v>
      </c>
      <c r="S1746" s="149">
        <f>MAX(0,$S$14*O1745*Parameter!$C$6*Parameter!$C$5*Parameter!$C$7*Parameter!$C$8*Parameter!$C$9*Parameter!$C$19*P1745)</f>
        <v>0.8535322345848454</v>
      </c>
      <c r="T1746" s="150" t="s">
        <v>169</v>
      </c>
      <c r="V1746" s="153"/>
      <c r="W1746" s="107"/>
      <c r="X1746" s="167"/>
    </row>
    <row r="1747" spans="2:24">
      <c r="B1747" s="164" t="s">
        <v>167</v>
      </c>
      <c r="C1747" s="178">
        <v>43868</v>
      </c>
      <c r="D1747" s="157">
        <f t="shared" si="353"/>
        <v>401</v>
      </c>
      <c r="E1747" s="152">
        <v>25</v>
      </c>
      <c r="F1747" s="108">
        <f t="shared" si="354"/>
        <v>1.0986301369863014</v>
      </c>
      <c r="H1747" s="142">
        <f t="shared" si="355"/>
        <v>43867</v>
      </c>
      <c r="I1747" s="149">
        <f>MAX(0,$I$14*E1746*Parameter!$C$6*Parameter!$C$5*Parameter!$C$7*Parameter!$C$8*Parameter!$C$9*Parameter!$C$19*F1746)</f>
        <v>1024.2386815018144</v>
      </c>
      <c r="J1747" s="150" t="s">
        <v>187</v>
      </c>
      <c r="L1747" s="268" t="s">
        <v>167</v>
      </c>
      <c r="M1747" s="278">
        <v>44082</v>
      </c>
      <c r="N1747" s="269">
        <f t="shared" si="359"/>
        <v>615</v>
      </c>
      <c r="O1747" s="270">
        <v>213</v>
      </c>
      <c r="P1747" s="108">
        <f t="shared" si="360"/>
        <v>1.4136986301369863</v>
      </c>
      <c r="R1747" s="142">
        <f t="shared" ref="R1747:R1752" si="361">M1746</f>
        <v>44054</v>
      </c>
      <c r="S1747" s="149">
        <f>MAX(0,$S$14*O1746*Parameter!$C$6*Parameter!$C$5*Parameter!$C$7*Parameter!$C$8*Parameter!$C$9*Parameter!$C$19*P1746)</f>
        <v>21.33830586462113</v>
      </c>
      <c r="T1747" s="150" t="s">
        <v>169</v>
      </c>
      <c r="V1747" s="153"/>
      <c r="W1747" s="107"/>
      <c r="X1747" s="167"/>
    </row>
    <row r="1748" spans="2:24">
      <c r="B1748" s="164" t="s">
        <v>167</v>
      </c>
      <c r="C1748" s="178">
        <v>43869</v>
      </c>
      <c r="D1748" s="157">
        <f t="shared" si="353"/>
        <v>402</v>
      </c>
      <c r="E1748" s="152">
        <v>1451</v>
      </c>
      <c r="F1748" s="108">
        <f t="shared" si="354"/>
        <v>1.1013698630136985</v>
      </c>
      <c r="H1748" s="142">
        <f t="shared" si="355"/>
        <v>43868</v>
      </c>
      <c r="I1748" s="149">
        <f>MAX(0,$I$14*E1747*Parameter!$C$6*Parameter!$C$5*Parameter!$C$7*Parameter!$C$8*Parameter!$C$9*Parameter!$C$19*F1747)</f>
        <v>16.582675681614482</v>
      </c>
      <c r="J1748" s="150" t="s">
        <v>187</v>
      </c>
      <c r="L1748" s="268" t="s">
        <v>167</v>
      </c>
      <c r="M1748" s="278">
        <v>44083</v>
      </c>
      <c r="N1748" s="269">
        <f t="shared" si="359"/>
        <v>616</v>
      </c>
      <c r="O1748" s="261">
        <v>121</v>
      </c>
      <c r="P1748" s="108">
        <f t="shared" si="360"/>
        <v>1.4136986301369863</v>
      </c>
      <c r="R1748" s="142">
        <f t="shared" si="361"/>
        <v>44082</v>
      </c>
      <c r="S1748" s="149">
        <f>MAX(0,$S$14*O1747*Parameter!$C$6*Parameter!$C$5*Parameter!$C$7*Parameter!$C$8*Parameter!$C$9*Parameter!$C$19*P1747)</f>
        <v>181.80236596657213</v>
      </c>
      <c r="T1748" s="150" t="s">
        <v>169</v>
      </c>
      <c r="V1748" s="153"/>
      <c r="W1748" s="107"/>
      <c r="X1748" s="167"/>
    </row>
    <row r="1749" spans="2:24">
      <c r="B1749" s="164" t="s">
        <v>167</v>
      </c>
      <c r="C1749" s="178">
        <v>43870</v>
      </c>
      <c r="D1749" s="157">
        <f t="shared" si="353"/>
        <v>403</v>
      </c>
      <c r="E1749" s="152">
        <v>664</v>
      </c>
      <c r="F1749" s="108">
        <f t="shared" si="354"/>
        <v>1.1041095890410959</v>
      </c>
      <c r="H1749" s="142">
        <f t="shared" ref="H1749:H1767" si="362">C1748</f>
        <v>43869</v>
      </c>
      <c r="I1749" s="149">
        <f>MAX(0,$I$14*E1748*Parameter!$C$6*Parameter!$C$5*Parameter!$C$7*Parameter!$C$8*Parameter!$C$9*Parameter!$C$19*F1748)</f>
        <v>964.85864243761546</v>
      </c>
      <c r="J1749" s="150" t="s">
        <v>187</v>
      </c>
      <c r="L1749" s="268" t="s">
        <v>167</v>
      </c>
      <c r="M1749" s="278">
        <v>44085</v>
      </c>
      <c r="N1749" s="269">
        <f t="shared" si="359"/>
        <v>618</v>
      </c>
      <c r="O1749" s="270">
        <v>35</v>
      </c>
      <c r="P1749" s="108">
        <f t="shared" si="360"/>
        <v>1.4136986301369863</v>
      </c>
      <c r="R1749" s="142">
        <f t="shared" si="361"/>
        <v>44083</v>
      </c>
      <c r="S1749" s="149">
        <f>MAX(0,$S$14*O1748*Parameter!$C$6*Parameter!$C$5*Parameter!$C$7*Parameter!$C$8*Parameter!$C$9*Parameter!$C$19*P1748)</f>
        <v>103.2774003847663</v>
      </c>
      <c r="T1749" s="150" t="s">
        <v>169</v>
      </c>
      <c r="V1749" s="153"/>
      <c r="W1749" s="107"/>
      <c r="X1749" s="167"/>
    </row>
    <row r="1750" spans="2:24">
      <c r="B1750" s="164" t="s">
        <v>167</v>
      </c>
      <c r="C1750" s="178">
        <v>43871</v>
      </c>
      <c r="D1750" s="157">
        <f t="shared" si="353"/>
        <v>404</v>
      </c>
      <c r="E1750" s="152">
        <v>82</v>
      </c>
      <c r="F1750" s="108">
        <f t="shared" si="354"/>
        <v>1.106849315068493</v>
      </c>
      <c r="H1750" s="142">
        <f t="shared" si="362"/>
        <v>43870</v>
      </c>
      <c r="I1750" s="149">
        <f>MAX(0,$I$14*E1749*Parameter!$C$6*Parameter!$C$5*Parameter!$C$7*Parameter!$C$8*Parameter!$C$9*Parameter!$C$19*F1749)</f>
        <v>442.63255371517045</v>
      </c>
      <c r="J1750" s="150" t="s">
        <v>187</v>
      </c>
      <c r="L1750" s="268" t="s">
        <v>167</v>
      </c>
      <c r="M1750" s="278">
        <v>44086</v>
      </c>
      <c r="N1750" s="269">
        <f t="shared" si="359"/>
        <v>619</v>
      </c>
      <c r="O1750" s="270">
        <v>23</v>
      </c>
      <c r="P1750" s="108">
        <f t="shared" si="360"/>
        <v>1.4136986301369863</v>
      </c>
      <c r="R1750" s="142">
        <f t="shared" si="361"/>
        <v>44085</v>
      </c>
      <c r="S1750" s="149">
        <f>MAX(0,$S$14*O1749*Parameter!$C$6*Parameter!$C$5*Parameter!$C$7*Parameter!$C$8*Parameter!$C$9*Parameter!$C$19*P1749)</f>
        <v>29.873628210469594</v>
      </c>
      <c r="T1750" s="150" t="s">
        <v>169</v>
      </c>
      <c r="V1750" s="153"/>
      <c r="W1750" s="107"/>
      <c r="X1750" s="167"/>
    </row>
    <row r="1751" spans="2:24">
      <c r="B1751" s="164" t="s">
        <v>167</v>
      </c>
      <c r="C1751" s="178">
        <v>43872</v>
      </c>
      <c r="D1751" s="157">
        <f t="shared" si="353"/>
        <v>405</v>
      </c>
      <c r="E1751" s="152">
        <v>1332</v>
      </c>
      <c r="F1751" s="108">
        <f t="shared" si="354"/>
        <v>1.1095890410958904</v>
      </c>
      <c r="H1751" s="142">
        <f t="shared" si="362"/>
        <v>43871</v>
      </c>
      <c r="I1751" s="149">
        <f>MAX(0,$I$14*E1750*Parameter!$C$6*Parameter!$C$5*Parameter!$C$7*Parameter!$C$8*Parameter!$C$9*Parameter!$C$19*F1750)</f>
        <v>54.798092766137124</v>
      </c>
      <c r="J1751" s="150" t="s">
        <v>187</v>
      </c>
      <c r="L1751" s="268" t="s">
        <v>167</v>
      </c>
      <c r="M1751" s="278">
        <v>44603</v>
      </c>
      <c r="N1751" s="269">
        <f t="shared" si="359"/>
        <v>1136</v>
      </c>
      <c r="O1751" s="261">
        <v>4</v>
      </c>
      <c r="P1751" s="108">
        <f t="shared" si="360"/>
        <v>1.4136986301369863</v>
      </c>
      <c r="R1751" s="142">
        <f t="shared" si="361"/>
        <v>44086</v>
      </c>
      <c r="S1751" s="149">
        <f>MAX(0,$S$14*O1750*Parameter!$C$6*Parameter!$C$5*Parameter!$C$7*Parameter!$C$8*Parameter!$C$9*Parameter!$C$19*P1750)</f>
        <v>19.631241395451447</v>
      </c>
      <c r="T1751" s="150" t="s">
        <v>169</v>
      </c>
      <c r="V1751" s="153"/>
      <c r="W1751" s="107"/>
      <c r="X1751" s="167"/>
    </row>
    <row r="1752" spans="2:24">
      <c r="B1752" s="164" t="s">
        <v>167</v>
      </c>
      <c r="C1752" s="178">
        <v>43873</v>
      </c>
      <c r="D1752" s="157">
        <f t="shared" si="353"/>
        <v>406</v>
      </c>
      <c r="E1752" s="152">
        <v>519</v>
      </c>
      <c r="F1752" s="108">
        <f t="shared" si="354"/>
        <v>1.1123287671232878</v>
      </c>
      <c r="H1752" s="142">
        <f t="shared" si="362"/>
        <v>43872</v>
      </c>
      <c r="I1752" s="149">
        <f>MAX(0,$I$14*E1751*Parameter!$C$6*Parameter!$C$5*Parameter!$C$7*Parameter!$C$8*Parameter!$C$9*Parameter!$C$19*F1751)</f>
        <v>892.33817687817952</v>
      </c>
      <c r="J1752" s="150" t="s">
        <v>187</v>
      </c>
      <c r="L1752" s="285" t="s">
        <v>176</v>
      </c>
      <c r="M1752" s="285"/>
      <c r="N1752" s="285"/>
      <c r="O1752" s="286">
        <f>SUM(O1742:O1751)</f>
        <v>425</v>
      </c>
      <c r="P1752" s="287"/>
      <c r="R1752" s="142">
        <f t="shared" si="361"/>
        <v>44603</v>
      </c>
      <c r="S1752" s="149">
        <f>MAX(0,$S$14*O1751*Parameter!$C$6*Parameter!$C$5*Parameter!$C$7*Parameter!$C$8*Parameter!$C$9*Parameter!$C$19*P1751)</f>
        <v>3.4141289383393816</v>
      </c>
      <c r="T1752" s="150" t="s">
        <v>169</v>
      </c>
      <c r="V1752" s="153"/>
      <c r="W1752" s="107"/>
      <c r="X1752" s="167"/>
    </row>
    <row r="1753" spans="2:24">
      <c r="B1753" s="164" t="s">
        <v>167</v>
      </c>
      <c r="C1753" s="178">
        <v>43874</v>
      </c>
      <c r="D1753" s="157">
        <f t="shared" si="353"/>
        <v>407</v>
      </c>
      <c r="E1753" s="152">
        <v>985</v>
      </c>
      <c r="F1753" s="108">
        <f t="shared" si="354"/>
        <v>1.1150684931506849</v>
      </c>
      <c r="H1753" s="142">
        <f t="shared" si="362"/>
        <v>43873</v>
      </c>
      <c r="I1753" s="149">
        <f>MAX(0,$I$14*E1752*Parameter!$C$6*Parameter!$C$5*Parameter!$C$7*Parameter!$C$8*Parameter!$C$9*Parameter!$C$19*F1752)</f>
        <v>348.54882030680454</v>
      </c>
      <c r="J1753" s="150" t="s">
        <v>187</v>
      </c>
      <c r="L1753" s="285"/>
      <c r="M1753" s="285"/>
      <c r="N1753" s="285"/>
      <c r="O1753" s="286"/>
      <c r="P1753" s="287"/>
      <c r="R1753" s="144" t="s">
        <v>177</v>
      </c>
      <c r="S1753" s="238">
        <f>SUM(S1743:S1752)</f>
        <v>362.65691416101799</v>
      </c>
      <c r="T1753" s="150" t="s">
        <v>169</v>
      </c>
      <c r="V1753" s="153"/>
      <c r="W1753" s="107"/>
      <c r="X1753" s="167"/>
    </row>
    <row r="1754" spans="2:24">
      <c r="B1754" s="164" t="s">
        <v>167</v>
      </c>
      <c r="C1754" s="178">
        <v>43875</v>
      </c>
      <c r="D1754" s="157">
        <f t="shared" si="353"/>
        <v>408</v>
      </c>
      <c r="E1754" s="152">
        <v>745</v>
      </c>
      <c r="F1754" s="108">
        <f t="shared" si="354"/>
        <v>1.1178082191780823</v>
      </c>
      <c r="H1754" s="142">
        <f t="shared" si="362"/>
        <v>43874</v>
      </c>
      <c r="I1754" s="149">
        <f>MAX(0,$I$14*E1753*Parameter!$C$6*Parameter!$C$5*Parameter!$C$7*Parameter!$C$8*Parameter!$C$9*Parameter!$C$19*F1753)</f>
        <v>663.13334337963499</v>
      </c>
      <c r="J1754" s="150" t="s">
        <v>187</v>
      </c>
      <c r="V1754" s="153"/>
      <c r="W1754" s="107"/>
      <c r="X1754" s="167"/>
    </row>
    <row r="1755" spans="2:24">
      <c r="B1755" s="164" t="s">
        <v>167</v>
      </c>
      <c r="C1755" s="178">
        <v>43876</v>
      </c>
      <c r="D1755" s="157">
        <f t="shared" si="353"/>
        <v>409</v>
      </c>
      <c r="E1755" s="152">
        <v>179</v>
      </c>
      <c r="F1755" s="108">
        <f t="shared" si="354"/>
        <v>1.1205479452054794</v>
      </c>
      <c r="H1755" s="142">
        <f t="shared" si="362"/>
        <v>43875</v>
      </c>
      <c r="I1755" s="149">
        <f>MAX(0,$I$14*E1754*Parameter!$C$6*Parameter!$C$5*Parameter!$C$7*Parameter!$C$8*Parameter!$C$9*Parameter!$C$19*F1754)</f>
        <v>502.79003493102636</v>
      </c>
      <c r="J1755" s="150" t="s">
        <v>187</v>
      </c>
      <c r="V1755" s="153"/>
      <c r="W1755" s="107"/>
      <c r="X1755" s="167"/>
    </row>
    <row r="1756" spans="2:24">
      <c r="B1756" s="164" t="s">
        <v>167</v>
      </c>
      <c r="C1756" s="178">
        <v>43877</v>
      </c>
      <c r="D1756" s="157">
        <f t="shared" si="353"/>
        <v>410</v>
      </c>
      <c r="E1756" s="152">
        <v>931</v>
      </c>
      <c r="F1756" s="108">
        <f t="shared" si="354"/>
        <v>1.1232876712328768</v>
      </c>
      <c r="H1756" s="142">
        <f t="shared" si="362"/>
        <v>43876</v>
      </c>
      <c r="I1756" s="149">
        <f>MAX(0,$I$14*E1755*Parameter!$C$6*Parameter!$C$5*Parameter!$C$7*Parameter!$C$8*Parameter!$C$9*Parameter!$C$19*F1755)</f>
        <v>121.10067524455646</v>
      </c>
      <c r="J1756" s="150" t="s">
        <v>187</v>
      </c>
      <c r="V1756" s="153"/>
      <c r="W1756" s="107"/>
      <c r="X1756" s="167"/>
    </row>
    <row r="1757" spans="2:24">
      <c r="B1757" s="164" t="s">
        <v>167</v>
      </c>
      <c r="C1757" s="178">
        <v>43878</v>
      </c>
      <c r="D1757" s="157">
        <f t="shared" si="353"/>
        <v>411</v>
      </c>
      <c r="E1757" s="152">
        <v>747</v>
      </c>
      <c r="F1757" s="108">
        <f t="shared" si="354"/>
        <v>1.1260273972602739</v>
      </c>
      <c r="H1757" s="142">
        <f t="shared" si="362"/>
        <v>43877</v>
      </c>
      <c r="I1757" s="149">
        <f>MAX(0,$I$14*E1756*Parameter!$C$6*Parameter!$C$5*Parameter!$C$7*Parameter!$C$8*Parameter!$C$9*Parameter!$C$19*F1756)</f>
        <v>631.39881640190174</v>
      </c>
      <c r="J1757" s="150" t="s">
        <v>187</v>
      </c>
      <c r="V1757" s="153"/>
      <c r="W1757" s="107"/>
      <c r="X1757" s="167"/>
    </row>
    <row r="1758" spans="2:24">
      <c r="B1758" s="164" t="s">
        <v>167</v>
      </c>
      <c r="C1758" s="178">
        <v>43879</v>
      </c>
      <c r="D1758" s="157">
        <f t="shared" si="353"/>
        <v>412</v>
      </c>
      <c r="E1758" s="152">
        <v>1094</v>
      </c>
      <c r="F1758" s="108">
        <f t="shared" si="354"/>
        <v>1.1287671232876713</v>
      </c>
      <c r="H1758" s="142">
        <f t="shared" si="362"/>
        <v>43878</v>
      </c>
      <c r="I1758" s="149">
        <f>MAX(0,$I$14*E1757*Parameter!$C$6*Parameter!$C$5*Parameter!$C$7*Parameter!$C$8*Parameter!$C$9*Parameter!$C$19*F1757)</f>
        <v>507.84671718127026</v>
      </c>
      <c r="J1758" s="150" t="s">
        <v>187</v>
      </c>
      <c r="V1758" s="153"/>
      <c r="W1758" s="107"/>
      <c r="X1758" s="167"/>
    </row>
    <row r="1759" spans="2:24">
      <c r="B1759" s="164" t="s">
        <v>167</v>
      </c>
      <c r="C1759" s="178">
        <v>43880</v>
      </c>
      <c r="D1759" s="157">
        <f t="shared" si="353"/>
        <v>413</v>
      </c>
      <c r="E1759" s="152">
        <v>1396</v>
      </c>
      <c r="F1759" s="108">
        <f t="shared" si="354"/>
        <v>1.1315068493150684</v>
      </c>
      <c r="H1759" s="142">
        <f t="shared" si="362"/>
        <v>43879</v>
      </c>
      <c r="I1759" s="149">
        <f>MAX(0,$I$14*E1758*Parameter!$C$6*Parameter!$C$5*Parameter!$C$7*Parameter!$C$8*Parameter!$C$9*Parameter!$C$19*F1758)</f>
        <v>745.56371517433752</v>
      </c>
      <c r="J1759" s="150" t="s">
        <v>187</v>
      </c>
      <c r="V1759" s="153"/>
      <c r="W1759" s="107"/>
      <c r="X1759" s="167"/>
    </row>
    <row r="1760" spans="2:24">
      <c r="B1760" s="164" t="s">
        <v>167</v>
      </c>
      <c r="C1760" s="178">
        <v>43881</v>
      </c>
      <c r="D1760" s="157">
        <f t="shared" si="353"/>
        <v>414</v>
      </c>
      <c r="E1760" s="152">
        <v>463</v>
      </c>
      <c r="F1760" s="108">
        <f t="shared" si="354"/>
        <v>1.1342465753424658</v>
      </c>
      <c r="H1760" s="142">
        <f t="shared" si="362"/>
        <v>43880</v>
      </c>
      <c r="I1760" s="149">
        <f>MAX(0,$I$14*E1759*Parameter!$C$6*Parameter!$C$5*Parameter!$C$7*Parameter!$C$8*Parameter!$C$9*Parameter!$C$19*F1759)</f>
        <v>953.686633305084</v>
      </c>
      <c r="J1760" s="150" t="s">
        <v>187</v>
      </c>
      <c r="V1760" s="153"/>
      <c r="W1760" s="107"/>
      <c r="X1760" s="167"/>
    </row>
    <row r="1761" spans="2:24">
      <c r="B1761" s="164" t="s">
        <v>167</v>
      </c>
      <c r="C1761" s="178">
        <v>43882</v>
      </c>
      <c r="D1761" s="157">
        <f t="shared" si="353"/>
        <v>415</v>
      </c>
      <c r="E1761" s="152">
        <v>868</v>
      </c>
      <c r="F1761" s="108">
        <f t="shared" si="354"/>
        <v>1.1369863013698631</v>
      </c>
      <c r="H1761" s="142">
        <f t="shared" si="362"/>
        <v>43881</v>
      </c>
      <c r="I1761" s="149">
        <f>MAX(0,$I$14*E1760*Parameter!$C$6*Parameter!$C$5*Parameter!$C$7*Parameter!$C$8*Parameter!$C$9*Parameter!$C$19*F1760)</f>
        <v>317.06737556141923</v>
      </c>
      <c r="J1761" s="150" t="s">
        <v>187</v>
      </c>
      <c r="V1761" s="153"/>
      <c r="W1761" s="107"/>
      <c r="X1761" s="167"/>
    </row>
    <row r="1762" spans="2:24">
      <c r="B1762" s="164" t="s">
        <v>167</v>
      </c>
      <c r="C1762" s="178">
        <v>43884</v>
      </c>
      <c r="D1762" s="157">
        <f t="shared" si="353"/>
        <v>417</v>
      </c>
      <c r="E1762" s="152">
        <v>57</v>
      </c>
      <c r="F1762" s="108">
        <f t="shared" si="354"/>
        <v>1.1424657534246576</v>
      </c>
      <c r="H1762" s="142">
        <f t="shared" si="362"/>
        <v>43882</v>
      </c>
      <c r="I1762" s="149">
        <f>MAX(0,$I$14*E1761*Parameter!$C$6*Parameter!$C$5*Parameter!$C$7*Parameter!$C$8*Parameter!$C$9*Parameter!$C$19*F1761)</f>
        <v>595.85151461657574</v>
      </c>
      <c r="J1762" s="150" t="s">
        <v>187</v>
      </c>
      <c r="V1762" s="153"/>
      <c r="W1762" s="107"/>
      <c r="X1762" s="167"/>
    </row>
    <row r="1763" spans="2:24">
      <c r="B1763" s="164" t="s">
        <v>167</v>
      </c>
      <c r="C1763" s="178">
        <v>43886</v>
      </c>
      <c r="D1763" s="157">
        <f t="shared" si="353"/>
        <v>419</v>
      </c>
      <c r="E1763" s="152">
        <v>571</v>
      </c>
      <c r="F1763" s="108">
        <f t="shared" si="354"/>
        <v>1.1479452054794521</v>
      </c>
      <c r="H1763" s="142">
        <f t="shared" si="362"/>
        <v>43884</v>
      </c>
      <c r="I1763" s="149">
        <f>MAX(0,$I$14*E1762*Parameter!$C$6*Parameter!$C$5*Parameter!$C$7*Parameter!$C$8*Parameter!$C$9*Parameter!$C$19*F1762)</f>
        <v>39.317069154742626</v>
      </c>
      <c r="J1763" s="150" t="s">
        <v>187</v>
      </c>
      <c r="V1763" s="153"/>
      <c r="W1763" s="107"/>
      <c r="X1763" s="167"/>
    </row>
    <row r="1764" spans="2:24">
      <c r="B1764" s="164" t="s">
        <v>167</v>
      </c>
      <c r="C1764" s="178">
        <v>43887</v>
      </c>
      <c r="D1764" s="157">
        <f t="shared" si="353"/>
        <v>420</v>
      </c>
      <c r="E1764" s="152">
        <v>765</v>
      </c>
      <c r="F1764" s="108">
        <f t="shared" si="354"/>
        <v>1.1506849315068493</v>
      </c>
      <c r="H1764" s="142">
        <f t="shared" si="362"/>
        <v>43886</v>
      </c>
      <c r="I1764" s="149">
        <f>MAX(0,$I$14*E1763*Parameter!$C$6*Parameter!$C$5*Parameter!$C$7*Parameter!$C$8*Parameter!$C$9*Parameter!$C$19*F1763)</f>
        <v>395.74948370579403</v>
      </c>
      <c r="J1764" s="150" t="s">
        <v>187</v>
      </c>
      <c r="V1764" s="153"/>
      <c r="W1764" s="107"/>
      <c r="X1764" s="167"/>
    </row>
    <row r="1765" spans="2:24">
      <c r="B1765" s="164" t="s">
        <v>167</v>
      </c>
      <c r="C1765" s="178">
        <v>43888</v>
      </c>
      <c r="D1765" s="157">
        <f t="shared" si="353"/>
        <v>421</v>
      </c>
      <c r="E1765" s="152">
        <v>431</v>
      </c>
      <c r="F1765" s="108">
        <f t="shared" si="354"/>
        <v>1.1534246575342466</v>
      </c>
      <c r="H1765" s="142">
        <f t="shared" si="362"/>
        <v>43887</v>
      </c>
      <c r="I1765" s="149">
        <f>MAX(0,$I$14*E1764*Parameter!$C$6*Parameter!$C$5*Parameter!$C$7*Parameter!$C$8*Parameter!$C$9*Parameter!$C$19*F1764)</f>
        <v>531.47268793044736</v>
      </c>
      <c r="J1765" s="150" t="s">
        <v>187</v>
      </c>
      <c r="V1765" s="153"/>
      <c r="W1765" s="107"/>
      <c r="X1765" s="167"/>
    </row>
    <row r="1766" spans="2:24">
      <c r="B1766" s="164" t="s">
        <v>167</v>
      </c>
      <c r="C1766" s="178">
        <v>43889</v>
      </c>
      <c r="D1766" s="157">
        <f t="shared" si="353"/>
        <v>422</v>
      </c>
      <c r="E1766" s="152">
        <v>192</v>
      </c>
      <c r="F1766" s="108">
        <f t="shared" si="354"/>
        <v>1.1561643835616437</v>
      </c>
      <c r="H1766" s="142">
        <f t="shared" si="362"/>
        <v>43888</v>
      </c>
      <c r="I1766" s="149">
        <f>MAX(0,$I$14*E1765*Parameter!$C$6*Parameter!$C$5*Parameter!$C$7*Parameter!$C$8*Parameter!$C$9*Parameter!$C$19*F1765)</f>
        <v>300.14394863886588</v>
      </c>
      <c r="J1766" s="150" t="s">
        <v>187</v>
      </c>
      <c r="V1766" s="153"/>
      <c r="W1766" s="107"/>
      <c r="X1766" s="167"/>
    </row>
    <row r="1767" spans="2:24">
      <c r="B1767" s="164" t="s">
        <v>167</v>
      </c>
      <c r="C1767" s="178">
        <v>43890</v>
      </c>
      <c r="D1767" s="157">
        <f t="shared" si="353"/>
        <v>423</v>
      </c>
      <c r="E1767" s="152">
        <v>853</v>
      </c>
      <c r="F1767" s="108">
        <f t="shared" si="354"/>
        <v>1.1589041095890411</v>
      </c>
      <c r="H1767" s="142">
        <f t="shared" si="362"/>
        <v>43889</v>
      </c>
      <c r="I1767" s="149">
        <f>MAX(0,$I$14*E1766*Parameter!$C$6*Parameter!$C$5*Parameter!$C$7*Parameter!$C$8*Parameter!$C$9*Parameter!$C$19*F1766)</f>
        <v>134.02441041667154</v>
      </c>
      <c r="J1767" s="150" t="s">
        <v>187</v>
      </c>
      <c r="V1767" s="153"/>
      <c r="W1767" s="107"/>
      <c r="X1767" s="167"/>
    </row>
    <row r="1768" spans="2:24">
      <c r="B1768" s="301" t="s">
        <v>176</v>
      </c>
      <c r="C1768" s="294"/>
      <c r="D1768" s="295"/>
      <c r="E1768" s="299">
        <f>SUM(E1742:E1767)</f>
        <v>17575</v>
      </c>
      <c r="F1768" s="291"/>
      <c r="H1768" s="142">
        <f t="shared" ref="H1768" si="363">C1767</f>
        <v>43890</v>
      </c>
      <c r="I1768" s="149">
        <f>MAX(0,$I$14*E1767*Parameter!$C$6*Parameter!$C$5*Parameter!$C$7*Parameter!$C$8*Parameter!$C$9*Parameter!$C$19*F1767)</f>
        <v>596.84233982687851</v>
      </c>
      <c r="J1768" s="150" t="s">
        <v>187</v>
      </c>
      <c r="X1768" s="160"/>
    </row>
    <row r="1769" spans="2:24" ht="15.75" thickBot="1">
      <c r="B1769" s="302"/>
      <c r="C1769" s="303"/>
      <c r="D1769" s="304"/>
      <c r="E1769" s="305"/>
      <c r="F1769" s="306"/>
      <c r="G1769" s="168"/>
      <c r="H1769" s="169" t="s">
        <v>177</v>
      </c>
      <c r="I1769" s="170">
        <f>SUM(I1743:I1768)</f>
        <v>11882.563138897318</v>
      </c>
      <c r="J1769" s="171" t="s">
        <v>169</v>
      </c>
      <c r="K1769" s="172"/>
      <c r="L1769" s="172"/>
      <c r="M1769" s="172"/>
      <c r="N1769" s="172"/>
      <c r="O1769" s="172"/>
      <c r="P1769" s="172"/>
      <c r="Q1769" s="172"/>
      <c r="R1769" s="172"/>
      <c r="S1769" s="172"/>
      <c r="T1769" s="172"/>
      <c r="U1769" s="172"/>
      <c r="V1769" s="172"/>
      <c r="W1769" s="172"/>
      <c r="X1769" s="173"/>
    </row>
  </sheetData>
  <mergeCells count="335">
    <mergeCell ref="L1440:N1441"/>
    <mergeCell ref="O1440:O1441"/>
    <mergeCell ref="P1440:P1441"/>
    <mergeCell ref="L1457:N1458"/>
    <mergeCell ref="O1457:O1458"/>
    <mergeCell ref="P1457:P1458"/>
    <mergeCell ref="L1498:N1499"/>
    <mergeCell ref="O1498:O1499"/>
    <mergeCell ref="P1498:P1499"/>
    <mergeCell ref="L1322:N1323"/>
    <mergeCell ref="O1322:O1323"/>
    <mergeCell ref="P1322:P1323"/>
    <mergeCell ref="L1402:N1403"/>
    <mergeCell ref="O1402:O1403"/>
    <mergeCell ref="P1402:P1403"/>
    <mergeCell ref="L1413:N1414"/>
    <mergeCell ref="O1413:O1414"/>
    <mergeCell ref="P1413:P1414"/>
    <mergeCell ref="L1213:N1214"/>
    <mergeCell ref="O1213:O1214"/>
    <mergeCell ref="P1213:P1214"/>
    <mergeCell ref="L1243:N1244"/>
    <mergeCell ref="O1243:O1244"/>
    <mergeCell ref="P1243:P1244"/>
    <mergeCell ref="L1309:N1310"/>
    <mergeCell ref="O1309:O1310"/>
    <mergeCell ref="P1309:P1310"/>
    <mergeCell ref="L1129:N1130"/>
    <mergeCell ref="O1129:O1130"/>
    <mergeCell ref="P1129:P1130"/>
    <mergeCell ref="L1154:N1155"/>
    <mergeCell ref="O1154:O1155"/>
    <mergeCell ref="P1154:P1155"/>
    <mergeCell ref="L1194:N1195"/>
    <mergeCell ref="O1194:O1195"/>
    <mergeCell ref="P1194:P1195"/>
    <mergeCell ref="L1031:N1032"/>
    <mergeCell ref="O1031:O1032"/>
    <mergeCell ref="P1031:P1032"/>
    <mergeCell ref="L1064:N1065"/>
    <mergeCell ref="O1064:O1065"/>
    <mergeCell ref="P1064:P1065"/>
    <mergeCell ref="L1096:N1097"/>
    <mergeCell ref="O1096:O1097"/>
    <mergeCell ref="P1096:P1097"/>
    <mergeCell ref="L908:N909"/>
    <mergeCell ref="O908:O909"/>
    <mergeCell ref="P908:P909"/>
    <mergeCell ref="L954:N955"/>
    <mergeCell ref="O954:O955"/>
    <mergeCell ref="P954:P955"/>
    <mergeCell ref="L1011:N1012"/>
    <mergeCell ref="O1011:O1012"/>
    <mergeCell ref="P1011:P1012"/>
    <mergeCell ref="L656:N657"/>
    <mergeCell ref="O656:O657"/>
    <mergeCell ref="P656:P657"/>
    <mergeCell ref="L699:N700"/>
    <mergeCell ref="O699:O700"/>
    <mergeCell ref="P699:P700"/>
    <mergeCell ref="L722:N723"/>
    <mergeCell ref="O722:O723"/>
    <mergeCell ref="P722:P723"/>
    <mergeCell ref="L503:N504"/>
    <mergeCell ref="O503:O504"/>
    <mergeCell ref="P503:P504"/>
    <mergeCell ref="L546:N547"/>
    <mergeCell ref="O546:O547"/>
    <mergeCell ref="P546:P547"/>
    <mergeCell ref="B559:D560"/>
    <mergeCell ref="E559:E560"/>
    <mergeCell ref="L634:N635"/>
    <mergeCell ref="O634:O635"/>
    <mergeCell ref="P634:P635"/>
    <mergeCell ref="B524:D525"/>
    <mergeCell ref="E524:E525"/>
    <mergeCell ref="F524:F525"/>
    <mergeCell ref="B590:D591"/>
    <mergeCell ref="E590:E591"/>
    <mergeCell ref="F590:F591"/>
    <mergeCell ref="V1738:X1738"/>
    <mergeCell ref="B1768:D1769"/>
    <mergeCell ref="E1768:E1769"/>
    <mergeCell ref="F1768:F1769"/>
    <mergeCell ref="B1713:D1714"/>
    <mergeCell ref="E1713:E1714"/>
    <mergeCell ref="F1713:F1714"/>
    <mergeCell ref="V1718:X1718"/>
    <mergeCell ref="B1733:D1734"/>
    <mergeCell ref="E1733:E1734"/>
    <mergeCell ref="F1733:F1734"/>
    <mergeCell ref="V1604:X1604"/>
    <mergeCell ref="B1628:D1629"/>
    <mergeCell ref="E1628:E1629"/>
    <mergeCell ref="F1628:F1629"/>
    <mergeCell ref="V1680:X1680"/>
    <mergeCell ref="B1545:D1546"/>
    <mergeCell ref="E1545:E1546"/>
    <mergeCell ref="F1545:F1546"/>
    <mergeCell ref="V1570:X1570"/>
    <mergeCell ref="B1599:D1600"/>
    <mergeCell ref="E1599:E1600"/>
    <mergeCell ref="F1599:F1600"/>
    <mergeCell ref="L1587:N1588"/>
    <mergeCell ref="O1587:O1588"/>
    <mergeCell ref="P1587:P1588"/>
    <mergeCell ref="L1674:N1675"/>
    <mergeCell ref="O1674:O1675"/>
    <mergeCell ref="P1674:P1675"/>
    <mergeCell ref="L1564:N1565"/>
    <mergeCell ref="O1564:O1565"/>
    <mergeCell ref="P1564:P1565"/>
    <mergeCell ref="V1483:X1483"/>
    <mergeCell ref="B1509:D1510"/>
    <mergeCell ref="E1509:E1510"/>
    <mergeCell ref="F1509:F1510"/>
    <mergeCell ref="V1514:X1514"/>
    <mergeCell ref="B1447:D1448"/>
    <mergeCell ref="E1447:E1448"/>
    <mergeCell ref="F1447:F1448"/>
    <mergeCell ref="V1452:X1452"/>
    <mergeCell ref="B1478:D1479"/>
    <mergeCell ref="E1478:E1479"/>
    <mergeCell ref="F1478:F1479"/>
    <mergeCell ref="V1408:X1408"/>
    <mergeCell ref="B1424:D1425"/>
    <mergeCell ref="E1424:E1425"/>
    <mergeCell ref="F1424:F1425"/>
    <mergeCell ref="V1429:X1429"/>
    <mergeCell ref="B1338:D1339"/>
    <mergeCell ref="E1338:E1339"/>
    <mergeCell ref="F1338:F1339"/>
    <mergeCell ref="V1343:X1343"/>
    <mergeCell ref="B1369:D1370"/>
    <mergeCell ref="E1369:E1370"/>
    <mergeCell ref="F1369:F1370"/>
    <mergeCell ref="V1270:X1270"/>
    <mergeCell ref="B1293:D1294"/>
    <mergeCell ref="E1293:E1294"/>
    <mergeCell ref="F1293:F1294"/>
    <mergeCell ref="V1315:X1315"/>
    <mergeCell ref="B1232:D1233"/>
    <mergeCell ref="E1232:E1233"/>
    <mergeCell ref="F1232:F1233"/>
    <mergeCell ref="V1237:X1237"/>
    <mergeCell ref="B1265:D1266"/>
    <mergeCell ref="E1265:E1266"/>
    <mergeCell ref="F1265:F1266"/>
    <mergeCell ref="V1177:X1177"/>
    <mergeCell ref="B1198:D1199"/>
    <mergeCell ref="E1198:E1199"/>
    <mergeCell ref="F1198:F1199"/>
    <mergeCell ref="V1203:X1203"/>
    <mergeCell ref="B1144:D1145"/>
    <mergeCell ref="E1144:E1145"/>
    <mergeCell ref="F1144:F1145"/>
    <mergeCell ref="V1149:X1149"/>
    <mergeCell ref="B1172:D1173"/>
    <mergeCell ref="E1172:E1173"/>
    <mergeCell ref="F1172:F1173"/>
    <mergeCell ref="V1091:X1091"/>
    <mergeCell ref="B1111:D1112"/>
    <mergeCell ref="E1111:E1112"/>
    <mergeCell ref="F1111:F1112"/>
    <mergeCell ref="V1116:X1116"/>
    <mergeCell ref="B1049:D1050"/>
    <mergeCell ref="E1049:E1050"/>
    <mergeCell ref="F1049:F1050"/>
    <mergeCell ref="V1054:X1054"/>
    <mergeCell ref="B1086:D1087"/>
    <mergeCell ref="E1086:E1087"/>
    <mergeCell ref="F1086:F1087"/>
    <mergeCell ref="V968:X968"/>
    <mergeCell ref="B1000:D1001"/>
    <mergeCell ref="E1000:E1001"/>
    <mergeCell ref="F1000:F1001"/>
    <mergeCell ref="V1018:X1018"/>
    <mergeCell ref="B922:D923"/>
    <mergeCell ref="E922:E923"/>
    <mergeCell ref="F922:F923"/>
    <mergeCell ref="V930:X930"/>
    <mergeCell ref="B963:D964"/>
    <mergeCell ref="E963:E964"/>
    <mergeCell ref="F963:F964"/>
    <mergeCell ref="V867:X867"/>
    <mergeCell ref="B896:D897"/>
    <mergeCell ref="E896:E897"/>
    <mergeCell ref="F896:F897"/>
    <mergeCell ref="V901:X901"/>
    <mergeCell ref="B811:D812"/>
    <mergeCell ref="E811:E812"/>
    <mergeCell ref="F811:F812"/>
    <mergeCell ref="V835:X835"/>
    <mergeCell ref="B862:D863"/>
    <mergeCell ref="E862:E863"/>
    <mergeCell ref="F862:F863"/>
    <mergeCell ref="L882:N883"/>
    <mergeCell ref="O882:O883"/>
    <mergeCell ref="P882:P883"/>
    <mergeCell ref="L829:N830"/>
    <mergeCell ref="O829:O830"/>
    <mergeCell ref="P829:P830"/>
    <mergeCell ref="L856:N857"/>
    <mergeCell ref="O856:O857"/>
    <mergeCell ref="P856:P857"/>
    <mergeCell ref="V743:X743"/>
    <mergeCell ref="B776:D777"/>
    <mergeCell ref="E776:E777"/>
    <mergeCell ref="F776:F777"/>
    <mergeCell ref="V781:X781"/>
    <mergeCell ref="B701:D702"/>
    <mergeCell ref="E701:E702"/>
    <mergeCell ref="F701:F702"/>
    <mergeCell ref="V706:X706"/>
    <mergeCell ref="B738:D739"/>
    <mergeCell ref="E738:E739"/>
    <mergeCell ref="F738:F739"/>
    <mergeCell ref="L758:N759"/>
    <mergeCell ref="O758:O759"/>
    <mergeCell ref="P758:P759"/>
    <mergeCell ref="V639:X639"/>
    <mergeCell ref="B665:D666"/>
    <mergeCell ref="E665:E666"/>
    <mergeCell ref="F665:F666"/>
    <mergeCell ref="V670:X670"/>
    <mergeCell ref="V10:X10"/>
    <mergeCell ref="B27:D28"/>
    <mergeCell ref="E27:E28"/>
    <mergeCell ref="F27:F28"/>
    <mergeCell ref="V32:X32"/>
    <mergeCell ref="E50:E51"/>
    <mergeCell ref="F50:F51"/>
    <mergeCell ref="V56:X56"/>
    <mergeCell ref="B78:D79"/>
    <mergeCell ref="E78:E79"/>
    <mergeCell ref="F78:F79"/>
    <mergeCell ref="B50:D51"/>
    <mergeCell ref="V104:X104"/>
    <mergeCell ref="B125:D126"/>
    <mergeCell ref="E125:E126"/>
    <mergeCell ref="F125:F126"/>
    <mergeCell ref="V155:X155"/>
    <mergeCell ref="B172:D173"/>
    <mergeCell ref="E172:E173"/>
    <mergeCell ref="F172:F173"/>
    <mergeCell ref="V189:X189"/>
    <mergeCell ref="B218:D219"/>
    <mergeCell ref="E218:E219"/>
    <mergeCell ref="F218:F219"/>
    <mergeCell ref="V227:X227"/>
    <mergeCell ref="B256:D257"/>
    <mergeCell ref="E256:E257"/>
    <mergeCell ref="F256:F257"/>
    <mergeCell ref="L232:N233"/>
    <mergeCell ref="O232:O233"/>
    <mergeCell ref="P232:P233"/>
    <mergeCell ref="V261:X261"/>
    <mergeCell ref="B290:D291"/>
    <mergeCell ref="E290:E291"/>
    <mergeCell ref="F290:F291"/>
    <mergeCell ref="V295:X295"/>
    <mergeCell ref="B324:D325"/>
    <mergeCell ref="E324:E325"/>
    <mergeCell ref="F324:F325"/>
    <mergeCell ref="V329:X329"/>
    <mergeCell ref="L266:N267"/>
    <mergeCell ref="O266:O267"/>
    <mergeCell ref="P266:P267"/>
    <mergeCell ref="L300:N301"/>
    <mergeCell ref="O300:O301"/>
    <mergeCell ref="P300:P301"/>
    <mergeCell ref="B360:D361"/>
    <mergeCell ref="E360:E361"/>
    <mergeCell ref="F360:F361"/>
    <mergeCell ref="V365:X365"/>
    <mergeCell ref="B388:D389"/>
    <mergeCell ref="E388:E389"/>
    <mergeCell ref="F388:F389"/>
    <mergeCell ref="V393:X393"/>
    <mergeCell ref="B415:D416"/>
    <mergeCell ref="E415:E416"/>
    <mergeCell ref="F415:F416"/>
    <mergeCell ref="O372:O373"/>
    <mergeCell ref="P372:P373"/>
    <mergeCell ref="L401:N402"/>
    <mergeCell ref="O401:O402"/>
    <mergeCell ref="P401:P402"/>
    <mergeCell ref="V420:X420"/>
    <mergeCell ref="B449:D450"/>
    <mergeCell ref="E449:E450"/>
    <mergeCell ref="F449:F450"/>
    <mergeCell ref="V454:X454"/>
    <mergeCell ref="B487:D488"/>
    <mergeCell ref="E487:E488"/>
    <mergeCell ref="F487:F488"/>
    <mergeCell ref="V496:X496"/>
    <mergeCell ref="L425:N426"/>
    <mergeCell ref="O425:O426"/>
    <mergeCell ref="P425:P426"/>
    <mergeCell ref="L462:N463"/>
    <mergeCell ref="O462:O463"/>
    <mergeCell ref="P462:P463"/>
    <mergeCell ref="V529:X529"/>
    <mergeCell ref="V565:X565"/>
    <mergeCell ref="P23:P24"/>
    <mergeCell ref="L23:N24"/>
    <mergeCell ref="O23:O24"/>
    <mergeCell ref="L37:N38"/>
    <mergeCell ref="O37:O38"/>
    <mergeCell ref="P37:P38"/>
    <mergeCell ref="L98:N99"/>
    <mergeCell ref="O98:O99"/>
    <mergeCell ref="P98:P99"/>
    <mergeCell ref="L147:N148"/>
    <mergeCell ref="O147:O148"/>
    <mergeCell ref="P147:P148"/>
    <mergeCell ref="L183:N184"/>
    <mergeCell ref="O183:O184"/>
    <mergeCell ref="P183:P184"/>
    <mergeCell ref="L197:N198"/>
    <mergeCell ref="O197:O198"/>
    <mergeCell ref="P197:P198"/>
    <mergeCell ref="L334:N335"/>
    <mergeCell ref="O334:O335"/>
    <mergeCell ref="P334:P335"/>
    <mergeCell ref="L372:N373"/>
    <mergeCell ref="L1703:N1704"/>
    <mergeCell ref="O1703:O1704"/>
    <mergeCell ref="P1703:P1704"/>
    <mergeCell ref="L1726:N1727"/>
    <mergeCell ref="O1726:O1727"/>
    <mergeCell ref="P1726:P1727"/>
    <mergeCell ref="L1752:N1753"/>
    <mergeCell ref="O1752:O1753"/>
    <mergeCell ref="P1752:P1753"/>
  </mergeCells>
  <phoneticPr fontId="2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1"/>
  <sheetViews>
    <sheetView zoomScale="70" zoomScaleNormal="70" workbookViewId="0"/>
  </sheetViews>
  <sheetFormatPr defaultColWidth="9.140625" defaultRowHeight="12.75"/>
  <cols>
    <col min="1" max="1" width="48.5703125" style="118" customWidth="1"/>
    <col min="2" max="2" width="20.140625" style="118" customWidth="1"/>
    <col min="3" max="3" width="24.7109375" style="118" customWidth="1"/>
    <col min="4" max="4" width="70.5703125" style="118" customWidth="1"/>
    <col min="5" max="16384" width="9.140625" style="118"/>
  </cols>
  <sheetData>
    <row r="2" spans="1:4" ht="16.5" thickBot="1">
      <c r="A2" s="117" t="s">
        <v>386</v>
      </c>
    </row>
    <row r="3" spans="1:4">
      <c r="A3" s="126" t="s">
        <v>387</v>
      </c>
      <c r="B3" s="127" t="s">
        <v>115</v>
      </c>
      <c r="C3" s="128" t="s">
        <v>114</v>
      </c>
      <c r="D3" s="129" t="s">
        <v>388</v>
      </c>
    </row>
    <row r="4" spans="1:4">
      <c r="A4" s="121" t="s">
        <v>389</v>
      </c>
      <c r="B4" s="119" t="s">
        <v>390</v>
      </c>
      <c r="C4" s="133">
        <v>0.1</v>
      </c>
      <c r="D4" s="122" t="s">
        <v>391</v>
      </c>
    </row>
    <row r="5" spans="1:4">
      <c r="A5" s="121" t="s">
        <v>392</v>
      </c>
      <c r="B5" s="119" t="s">
        <v>390</v>
      </c>
      <c r="C5" s="134">
        <f>Parameter!C17</f>
        <v>0.24282638182879906</v>
      </c>
      <c r="D5" s="123" t="s">
        <v>393</v>
      </c>
    </row>
    <row r="6" spans="1:4">
      <c r="A6" s="121" t="s">
        <v>394</v>
      </c>
      <c r="B6" s="119" t="s">
        <v>395</v>
      </c>
      <c r="C6" s="135">
        <v>1.18</v>
      </c>
      <c r="D6" s="122" t="s">
        <v>396</v>
      </c>
    </row>
    <row r="7" spans="1:4">
      <c r="A7" s="124" t="s">
        <v>397</v>
      </c>
      <c r="B7" s="119" t="s">
        <v>395</v>
      </c>
      <c r="C7" s="136">
        <f>C6*(1-C4/C5)</f>
        <v>0.69405609591797124</v>
      </c>
      <c r="D7" s="122" t="s">
        <v>398</v>
      </c>
    </row>
    <row r="8" spans="1:4">
      <c r="A8" s="124" t="s">
        <v>399</v>
      </c>
      <c r="B8" s="120" t="s">
        <v>400</v>
      </c>
      <c r="C8" s="137">
        <f>Parameter!C7</f>
        <v>1.5599999999999999E-2</v>
      </c>
      <c r="D8" s="125" t="s">
        <v>401</v>
      </c>
    </row>
    <row r="9" spans="1:4">
      <c r="A9" s="124" t="s">
        <v>402</v>
      </c>
      <c r="B9" s="120" t="s">
        <v>403</v>
      </c>
      <c r="C9" s="138">
        <f>C7*C8</f>
        <v>1.082727509632035E-2</v>
      </c>
      <c r="D9" s="122" t="s">
        <v>398</v>
      </c>
    </row>
    <row r="10" spans="1:4">
      <c r="A10" s="121" t="s">
        <v>404</v>
      </c>
      <c r="B10" s="119" t="s">
        <v>405</v>
      </c>
      <c r="C10" s="139">
        <v>3.6</v>
      </c>
      <c r="D10" s="122" t="s">
        <v>406</v>
      </c>
    </row>
    <row r="11" spans="1:4" ht="13.5" thickBot="1">
      <c r="A11" s="130" t="s">
        <v>407</v>
      </c>
      <c r="B11" s="131" t="s">
        <v>408</v>
      </c>
      <c r="C11" s="234">
        <v>3.0341887458508392E-3</v>
      </c>
      <c r="D11" s="132" t="s">
        <v>398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129"/>
  <sheetViews>
    <sheetView topLeftCell="A94" zoomScale="93" zoomScaleNormal="145" workbookViewId="0">
      <selection activeCell="C81" sqref="C81"/>
    </sheetView>
  </sheetViews>
  <sheetFormatPr defaultRowHeight="12.75"/>
  <cols>
    <col min="1" max="1" width="1.42578125" customWidth="1"/>
    <col min="2" max="2" width="26.140625" customWidth="1"/>
    <col min="3" max="3" width="14.140625" customWidth="1"/>
    <col min="4" max="4" width="34.7109375" bestFit="1" customWidth="1"/>
    <col min="5" max="5" width="22.42578125" customWidth="1"/>
    <col min="6" max="6" width="12.5703125" customWidth="1"/>
    <col min="7" max="7" width="16.7109375" bestFit="1" customWidth="1"/>
    <col min="8" max="9" width="33.140625" customWidth="1"/>
    <col min="10" max="10" width="20.28515625" customWidth="1"/>
  </cols>
  <sheetData>
    <row r="1" spans="2:16" s="109" customFormat="1">
      <c r="B1" s="110"/>
      <c r="C1" s="111"/>
      <c r="D1" s="111"/>
      <c r="E1" s="111"/>
      <c r="G1" s="110"/>
      <c r="H1" s="111"/>
      <c r="I1" s="111"/>
      <c r="J1" s="111"/>
    </row>
    <row r="2" spans="2:16" ht="18.75">
      <c r="B2" s="73" t="s">
        <v>409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4" spans="2:16" ht="15.75">
      <c r="B4" s="75" t="s">
        <v>410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6" spans="2:16">
      <c r="B6" t="s">
        <v>411</v>
      </c>
    </row>
    <row r="7" spans="2:16" ht="27.75">
      <c r="B7" s="221" t="s">
        <v>412</v>
      </c>
      <c r="C7" s="221" t="s">
        <v>12</v>
      </c>
      <c r="D7" s="222" t="s">
        <v>413</v>
      </c>
    </row>
    <row r="8" spans="2:16">
      <c r="B8" s="60">
        <v>11</v>
      </c>
      <c r="C8" s="223" t="s">
        <v>414</v>
      </c>
      <c r="D8" s="60" t="s">
        <v>415</v>
      </c>
    </row>
    <row r="9" spans="2:16">
      <c r="B9" s="60">
        <v>12</v>
      </c>
      <c r="C9" s="223" t="s">
        <v>416</v>
      </c>
      <c r="D9" s="60" t="s">
        <v>417</v>
      </c>
    </row>
    <row r="10" spans="2:16">
      <c r="B10" s="60">
        <v>13</v>
      </c>
      <c r="C10" s="223" t="s">
        <v>418</v>
      </c>
      <c r="D10" s="60" t="s">
        <v>419</v>
      </c>
    </row>
    <row r="11" spans="2:16">
      <c r="B11" s="60">
        <v>14</v>
      </c>
      <c r="C11" s="223" t="s">
        <v>420</v>
      </c>
      <c r="D11" s="60" t="s">
        <v>421</v>
      </c>
    </row>
    <row r="12" spans="2:16">
      <c r="B12" s="60">
        <v>15</v>
      </c>
      <c r="C12" s="223" t="s">
        <v>420</v>
      </c>
      <c r="D12" s="60" t="s">
        <v>422</v>
      </c>
    </row>
    <row r="13" spans="2:16">
      <c r="B13" s="60">
        <v>16</v>
      </c>
      <c r="C13" s="223" t="s">
        <v>423</v>
      </c>
      <c r="D13" s="60" t="s">
        <v>424</v>
      </c>
    </row>
    <row r="14" spans="2:16">
      <c r="B14" s="60">
        <v>17</v>
      </c>
      <c r="C14" s="223" t="s">
        <v>423</v>
      </c>
      <c r="D14" s="60" t="s">
        <v>425</v>
      </c>
    </row>
    <row r="15" spans="2:16">
      <c r="B15" s="60">
        <v>18</v>
      </c>
      <c r="C15" s="223" t="s">
        <v>423</v>
      </c>
      <c r="D15" s="60" t="s">
        <v>426</v>
      </c>
    </row>
    <row r="16" spans="2:16">
      <c r="B16" s="60">
        <v>19</v>
      </c>
      <c r="C16" s="223" t="s">
        <v>427</v>
      </c>
      <c r="D16" s="60" t="s">
        <v>428</v>
      </c>
    </row>
    <row r="17" spans="2:4">
      <c r="B17" s="60">
        <v>20</v>
      </c>
      <c r="C17" s="223" t="s">
        <v>420</v>
      </c>
      <c r="D17" s="60" t="s">
        <v>429</v>
      </c>
    </row>
    <row r="18" spans="2:4">
      <c r="B18" s="60">
        <v>21</v>
      </c>
      <c r="C18" s="223" t="s">
        <v>423</v>
      </c>
      <c r="D18" s="60" t="s">
        <v>430</v>
      </c>
    </row>
    <row r="19" spans="2:4">
      <c r="B19" s="60">
        <v>22</v>
      </c>
      <c r="C19" s="223" t="s">
        <v>420</v>
      </c>
      <c r="D19" s="60" t="s">
        <v>431</v>
      </c>
    </row>
    <row r="20" spans="2:4">
      <c r="B20" s="60">
        <v>23</v>
      </c>
      <c r="C20" s="223" t="s">
        <v>423</v>
      </c>
      <c r="D20" s="224" t="s">
        <v>432</v>
      </c>
    </row>
    <row r="21" spans="2:4">
      <c r="B21" s="60">
        <v>24</v>
      </c>
      <c r="C21" s="223" t="s">
        <v>423</v>
      </c>
      <c r="D21" s="60" t="s">
        <v>433</v>
      </c>
    </row>
    <row r="22" spans="2:4">
      <c r="B22" s="60">
        <v>25</v>
      </c>
      <c r="C22" s="223" t="s">
        <v>423</v>
      </c>
      <c r="D22" s="60" t="s">
        <v>434</v>
      </c>
    </row>
    <row r="23" spans="2:4">
      <c r="B23" s="60">
        <v>26</v>
      </c>
      <c r="C23" s="223" t="s">
        <v>423</v>
      </c>
      <c r="D23" s="60" t="s">
        <v>435</v>
      </c>
    </row>
    <row r="24" spans="2:4">
      <c r="B24" s="60">
        <v>27</v>
      </c>
      <c r="C24" s="223" t="s">
        <v>436</v>
      </c>
      <c r="D24" s="224" t="s">
        <v>437</v>
      </c>
    </row>
    <row r="25" spans="2:4">
      <c r="B25" s="60">
        <v>28</v>
      </c>
      <c r="C25" s="223" t="s">
        <v>420</v>
      </c>
      <c r="D25" s="225" t="s">
        <v>438</v>
      </c>
    </row>
    <row r="26" spans="2:4">
      <c r="B26" s="60">
        <v>29</v>
      </c>
      <c r="C26" s="223" t="s">
        <v>423</v>
      </c>
      <c r="D26" s="226" t="s">
        <v>439</v>
      </c>
    </row>
    <row r="27" spans="2:4">
      <c r="B27" s="60">
        <v>30</v>
      </c>
      <c r="C27" s="223" t="s">
        <v>423</v>
      </c>
      <c r="D27" s="226" t="s">
        <v>440</v>
      </c>
    </row>
    <row r="28" spans="2:4" ht="14.25">
      <c r="B28" s="60">
        <v>31</v>
      </c>
      <c r="C28" s="223" t="s">
        <v>423</v>
      </c>
      <c r="D28" s="227" t="s">
        <v>441</v>
      </c>
    </row>
    <row r="29" spans="2:4">
      <c r="B29" s="60">
        <v>32</v>
      </c>
      <c r="C29" s="223" t="s">
        <v>423</v>
      </c>
      <c r="D29" s="60" t="s">
        <v>442</v>
      </c>
    </row>
    <row r="30" spans="2:4">
      <c r="B30" s="60">
        <v>33</v>
      </c>
      <c r="C30" s="223" t="s">
        <v>443</v>
      </c>
      <c r="D30" s="60" t="s">
        <v>444</v>
      </c>
    </row>
    <row r="31" spans="2:4">
      <c r="B31" s="60">
        <v>34</v>
      </c>
      <c r="C31" s="223" t="s">
        <v>423</v>
      </c>
      <c r="D31" s="60" t="s">
        <v>445</v>
      </c>
    </row>
    <row r="32" spans="2:4">
      <c r="B32" s="60">
        <v>35</v>
      </c>
      <c r="C32" s="223" t="s">
        <v>446</v>
      </c>
      <c r="D32" s="228" t="s">
        <v>447</v>
      </c>
    </row>
    <row r="33" spans="2:4">
      <c r="B33" s="60">
        <v>36</v>
      </c>
      <c r="C33" s="223" t="s">
        <v>423</v>
      </c>
      <c r="D33" s="229" t="s">
        <v>448</v>
      </c>
    </row>
    <row r="34" spans="2:4">
      <c r="B34" s="60">
        <v>37</v>
      </c>
      <c r="C34" s="223" t="s">
        <v>449</v>
      </c>
      <c r="D34" s="60" t="s">
        <v>450</v>
      </c>
    </row>
    <row r="35" spans="2:4">
      <c r="B35" s="60">
        <v>38</v>
      </c>
      <c r="C35" s="223" t="s">
        <v>423</v>
      </c>
      <c r="D35" s="229" t="s">
        <v>451</v>
      </c>
    </row>
    <row r="36" spans="2:4">
      <c r="B36" s="60">
        <v>39</v>
      </c>
      <c r="C36" s="223" t="s">
        <v>423</v>
      </c>
      <c r="D36" s="230" t="s">
        <v>452</v>
      </c>
    </row>
    <row r="37" spans="2:4">
      <c r="B37" s="60">
        <v>40</v>
      </c>
      <c r="C37" s="223" t="s">
        <v>453</v>
      </c>
      <c r="D37" s="229" t="s">
        <v>454</v>
      </c>
    </row>
    <row r="38" spans="2:4">
      <c r="B38" s="60">
        <v>41</v>
      </c>
      <c r="C38" s="223" t="s">
        <v>423</v>
      </c>
      <c r="D38" s="226" t="s">
        <v>455</v>
      </c>
    </row>
    <row r="39" spans="2:4">
      <c r="B39" s="60">
        <v>42</v>
      </c>
      <c r="C39" s="223" t="s">
        <v>443</v>
      </c>
      <c r="D39" s="224" t="s">
        <v>456</v>
      </c>
    </row>
    <row r="40" spans="2:4">
      <c r="B40" s="60">
        <v>43</v>
      </c>
      <c r="C40" s="223" t="s">
        <v>446</v>
      </c>
      <c r="D40" s="229" t="s">
        <v>457</v>
      </c>
    </row>
    <row r="41" spans="2:4">
      <c r="B41" s="60">
        <v>44</v>
      </c>
      <c r="C41" s="223" t="s">
        <v>420</v>
      </c>
      <c r="D41" s="229" t="s">
        <v>458</v>
      </c>
    </row>
    <row r="42" spans="2:4">
      <c r="B42" s="60">
        <v>45</v>
      </c>
      <c r="C42" s="223" t="s">
        <v>423</v>
      </c>
      <c r="D42" s="229" t="s">
        <v>459</v>
      </c>
    </row>
    <row r="43" spans="2:4">
      <c r="B43" s="60">
        <v>46</v>
      </c>
      <c r="C43" s="223" t="s">
        <v>460</v>
      </c>
      <c r="D43" s="229" t="s">
        <v>461</v>
      </c>
    </row>
    <row r="44" spans="2:4">
      <c r="B44" s="60">
        <v>47</v>
      </c>
      <c r="C44" s="223" t="s">
        <v>462</v>
      </c>
      <c r="D44" s="231" t="s">
        <v>463</v>
      </c>
    </row>
    <row r="45" spans="2:4">
      <c r="B45" s="60">
        <v>48</v>
      </c>
      <c r="C45" s="223" t="s">
        <v>423</v>
      </c>
      <c r="D45" s="224" t="s">
        <v>464</v>
      </c>
    </row>
    <row r="46" spans="2:4">
      <c r="B46" s="60">
        <v>49</v>
      </c>
      <c r="C46" s="223" t="s">
        <v>465</v>
      </c>
      <c r="D46" s="229" t="s">
        <v>466</v>
      </c>
    </row>
    <row r="47" spans="2:4">
      <c r="B47" s="60">
        <v>50</v>
      </c>
      <c r="C47" s="223" t="s">
        <v>467</v>
      </c>
      <c r="D47" s="229" t="s">
        <v>468</v>
      </c>
    </row>
    <row r="48" spans="2:4">
      <c r="B48" s="60">
        <v>51</v>
      </c>
      <c r="C48" s="223" t="s">
        <v>423</v>
      </c>
      <c r="D48" s="232" t="s">
        <v>469</v>
      </c>
    </row>
    <row r="49" spans="2:15">
      <c r="B49" s="60">
        <v>52</v>
      </c>
      <c r="C49" s="223" t="s">
        <v>423</v>
      </c>
      <c r="D49" s="232" t="s">
        <v>470</v>
      </c>
    </row>
    <row r="50" spans="2:15">
      <c r="B50" s="60">
        <v>53</v>
      </c>
      <c r="C50" s="223" t="s">
        <v>423</v>
      </c>
      <c r="D50" s="232" t="s">
        <v>471</v>
      </c>
    </row>
    <row r="51" spans="2:15">
      <c r="B51" s="60">
        <v>54</v>
      </c>
      <c r="C51" s="223" t="s">
        <v>420</v>
      </c>
      <c r="D51" s="229" t="s">
        <v>472</v>
      </c>
    </row>
    <row r="52" spans="2:15">
      <c r="B52" s="60">
        <v>55</v>
      </c>
      <c r="C52" s="223" t="s">
        <v>427</v>
      </c>
      <c r="D52" s="229" t="s">
        <v>473</v>
      </c>
    </row>
    <row r="53" spans="2:15">
      <c r="B53" s="60">
        <v>56</v>
      </c>
      <c r="C53" s="223" t="s">
        <v>423</v>
      </c>
      <c r="D53" s="232" t="s">
        <v>474</v>
      </c>
    </row>
    <row r="54" spans="2:15">
      <c r="B54" s="60">
        <v>57</v>
      </c>
      <c r="C54" s="223" t="s">
        <v>475</v>
      </c>
      <c r="D54" s="229" t="s">
        <v>476</v>
      </c>
    </row>
    <row r="55" spans="2:15">
      <c r="B55" s="60">
        <v>58</v>
      </c>
      <c r="C55" s="223" t="s">
        <v>423</v>
      </c>
      <c r="D55" s="229" t="s">
        <v>477</v>
      </c>
    </row>
    <row r="56" spans="2:15">
      <c r="B56" s="62" t="s">
        <v>478</v>
      </c>
    </row>
    <row r="57" spans="2:15">
      <c r="B57" s="62" t="s">
        <v>479</v>
      </c>
    </row>
    <row r="58" spans="2:15">
      <c r="B58" s="62" t="s">
        <v>480</v>
      </c>
    </row>
    <row r="59" spans="2:15">
      <c r="B59" s="62" t="s">
        <v>481</v>
      </c>
    </row>
    <row r="61" spans="2:15" ht="18.75">
      <c r="B61" s="73" t="s">
        <v>482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3" spans="2:15" ht="15.75">
      <c r="B63" s="75" t="s">
        <v>410</v>
      </c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5" spans="2:15">
      <c r="B65" t="s">
        <v>483</v>
      </c>
    </row>
    <row r="66" spans="2:15" ht="15">
      <c r="B66" s="61" t="s">
        <v>412</v>
      </c>
      <c r="C66" s="61" t="s">
        <v>12</v>
      </c>
      <c r="D66" s="63" t="s">
        <v>484</v>
      </c>
    </row>
    <row r="67" spans="2:15">
      <c r="B67" s="60">
        <v>58</v>
      </c>
      <c r="C67" s="59" t="s">
        <v>485</v>
      </c>
      <c r="D67" s="229" t="s">
        <v>486</v>
      </c>
    </row>
    <row r="68" spans="2:15">
      <c r="B68" s="60">
        <v>58</v>
      </c>
      <c r="C68" s="59" t="s">
        <v>487</v>
      </c>
      <c r="D68" s="229" t="s">
        <v>488</v>
      </c>
    </row>
    <row r="69" spans="2:15">
      <c r="B69" s="62" t="s">
        <v>489</v>
      </c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2:15">
      <c r="B70" s="62" t="s">
        <v>490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2:15">
      <c r="B71" s="62" t="s">
        <v>491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3" spans="2:15" ht="18.75">
      <c r="B73" s="73" t="s">
        <v>492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</row>
    <row r="74" spans="2:15" ht="15.75">
      <c r="B74" s="56"/>
      <c r="C74" s="56"/>
      <c r="D74" s="56"/>
    </row>
    <row r="75" spans="2:15">
      <c r="B75" s="77" t="s">
        <v>113</v>
      </c>
      <c r="C75" s="77" t="s">
        <v>114</v>
      </c>
      <c r="D75" s="77" t="s">
        <v>115</v>
      </c>
    </row>
    <row r="76" spans="2:15" ht="38.25">
      <c r="B76" s="78" t="s">
        <v>493</v>
      </c>
      <c r="C76" s="79">
        <v>180</v>
      </c>
      <c r="D76" s="80" t="s">
        <v>494</v>
      </c>
    </row>
    <row r="77" spans="2:15">
      <c r="B77" s="81"/>
      <c r="C77" s="79">
        <v>0.1</v>
      </c>
      <c r="D77" s="80" t="s">
        <v>118</v>
      </c>
    </row>
    <row r="78" spans="2:15">
      <c r="B78" s="81" t="s">
        <v>119</v>
      </c>
      <c r="C78" s="79">
        <v>1</v>
      </c>
      <c r="D78" s="80" t="s">
        <v>118</v>
      </c>
    </row>
    <row r="79" spans="2:15">
      <c r="B79" s="81" t="s">
        <v>495</v>
      </c>
      <c r="C79" s="79">
        <v>0.92</v>
      </c>
      <c r="D79" s="80" t="s">
        <v>118</v>
      </c>
    </row>
    <row r="80" spans="2:15" ht="15.75">
      <c r="B80" s="81" t="s">
        <v>496</v>
      </c>
      <c r="C80" s="82">
        <f>Parameter!C6</f>
        <v>0.36</v>
      </c>
      <c r="D80" s="80" t="s">
        <v>118</v>
      </c>
    </row>
    <row r="81" spans="2:14" ht="15.75">
      <c r="B81" s="81" t="s">
        <v>497</v>
      </c>
      <c r="C81" s="83">
        <v>1.5599999999999999E-2</v>
      </c>
      <c r="D81" s="80" t="s">
        <v>122</v>
      </c>
    </row>
    <row r="82" spans="2:14" ht="15.75">
      <c r="B82" s="81" t="s">
        <v>498</v>
      </c>
      <c r="C82" s="84">
        <v>63.7</v>
      </c>
      <c r="D82" s="80" t="s">
        <v>124</v>
      </c>
    </row>
    <row r="83" spans="2:14">
      <c r="B83" s="81" t="s">
        <v>125</v>
      </c>
      <c r="C83" s="79">
        <v>0.95</v>
      </c>
      <c r="D83" s="80" t="s">
        <v>118</v>
      </c>
    </row>
    <row r="84" spans="2:14">
      <c r="B84" s="85" t="s">
        <v>126</v>
      </c>
      <c r="C84" s="188">
        <f>Parameter!C12</f>
        <v>44197</v>
      </c>
      <c r="D84" s="86" t="s">
        <v>12</v>
      </c>
    </row>
    <row r="85" spans="2:14">
      <c r="B85" s="85" t="s">
        <v>127</v>
      </c>
      <c r="C85" s="188">
        <f>Parameter!C13</f>
        <v>44712</v>
      </c>
      <c r="D85" s="86" t="s">
        <v>12</v>
      </c>
    </row>
    <row r="86" spans="2:14" ht="38.25">
      <c r="B86" s="87" t="s">
        <v>499</v>
      </c>
      <c r="C86" s="88">
        <f>C85-C84+1</f>
        <v>516</v>
      </c>
      <c r="D86" s="86" t="s">
        <v>129</v>
      </c>
    </row>
    <row r="87" spans="2:14">
      <c r="B87" s="77" t="s">
        <v>130</v>
      </c>
      <c r="C87" s="77" t="s">
        <v>114</v>
      </c>
      <c r="D87" s="77" t="s">
        <v>115</v>
      </c>
    </row>
    <row r="88" spans="2:14">
      <c r="B88" s="89"/>
      <c r="C88" s="213">
        <f>Parameter!C17</f>
        <v>0.24282638182879906</v>
      </c>
      <c r="D88" s="80" t="s">
        <v>118</v>
      </c>
    </row>
    <row r="89" spans="2:14">
      <c r="B89" s="81" t="s">
        <v>132</v>
      </c>
      <c r="C89" s="213">
        <f>Parameter!C18</f>
        <v>1.3520000000000001</v>
      </c>
      <c r="D89" s="90" t="s">
        <v>133</v>
      </c>
    </row>
    <row r="91" spans="2:14" ht="15.75">
      <c r="B91" s="75" t="s">
        <v>500</v>
      </c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3" spans="2:14">
      <c r="B93" t="s">
        <v>501</v>
      </c>
    </row>
    <row r="94" spans="2:14">
      <c r="B94" s="91"/>
      <c r="C94" s="92"/>
      <c r="D94" s="93" t="s">
        <v>161</v>
      </c>
    </row>
    <row r="95" spans="2:14" ht="27" customHeight="1">
      <c r="B95" s="317" t="s">
        <v>502</v>
      </c>
      <c r="C95" s="318"/>
      <c r="D95" s="94">
        <f>'ER Calculation'!I8</f>
        <v>18000</v>
      </c>
    </row>
    <row r="96" spans="2:14" ht="39" customHeight="1">
      <c r="B96" s="317" t="s">
        <v>503</v>
      </c>
      <c r="C96" s="318"/>
      <c r="D96" s="94">
        <v>0</v>
      </c>
    </row>
    <row r="97" spans="2:13" ht="15">
      <c r="B97" s="319" t="s">
        <v>504</v>
      </c>
      <c r="C97" s="320"/>
      <c r="D97" s="95">
        <f>D95-D96</f>
        <v>18000</v>
      </c>
    </row>
    <row r="100" spans="2:13" ht="15">
      <c r="B100" s="96" t="s">
        <v>505</v>
      </c>
      <c r="C100" s="97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</row>
    <row r="102" spans="2:13" ht="14.25">
      <c r="B102" t="s">
        <v>506</v>
      </c>
    </row>
    <row r="103" spans="2:13">
      <c r="B103" s="98" t="s">
        <v>507</v>
      </c>
      <c r="C103" s="99">
        <f>$C$89</f>
        <v>1.3520000000000001</v>
      </c>
    </row>
    <row r="104" spans="2:13">
      <c r="B104" s="98" t="s">
        <v>508</v>
      </c>
      <c r="C104" s="99">
        <f>$C$88</f>
        <v>0.24282638182879906</v>
      </c>
    </row>
    <row r="105" spans="2:13">
      <c r="B105" s="98" t="s">
        <v>509</v>
      </c>
      <c r="C105" s="99">
        <f>$C$77</f>
        <v>0.1</v>
      </c>
    </row>
    <row r="106" spans="2:13" ht="15">
      <c r="B106" s="98" t="s">
        <v>510</v>
      </c>
      <c r="C106" s="214">
        <f>$C$103*($C$104/$C$105-1)</f>
        <v>1.9310126823253633</v>
      </c>
    </row>
    <row r="108" spans="2:13" ht="15">
      <c r="B108" s="100" t="s">
        <v>511</v>
      </c>
      <c r="C108" s="101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</row>
    <row r="109" spans="2:13">
      <c r="B109" s="57"/>
      <c r="C109" s="58"/>
    </row>
    <row r="110" spans="2:13">
      <c r="B110" s="57" t="s">
        <v>512</v>
      </c>
      <c r="C110" s="58"/>
    </row>
    <row r="112" spans="2:13" ht="15">
      <c r="B112" s="100" t="s">
        <v>513</v>
      </c>
      <c r="C112" s="101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</row>
    <row r="114" spans="2:10">
      <c r="B114" t="s">
        <v>514</v>
      </c>
    </row>
    <row r="116" spans="2:10">
      <c r="B116" s="103" t="s">
        <v>515</v>
      </c>
      <c r="E116" s="103"/>
      <c r="H116" s="103"/>
    </row>
    <row r="117" spans="2:10">
      <c r="B117" s="98" t="s">
        <v>516</v>
      </c>
      <c r="C117" s="116">
        <f>$C$106</f>
        <v>1.9310126823253633</v>
      </c>
      <c r="E117" s="103"/>
      <c r="F117" s="191"/>
      <c r="H117" s="103"/>
      <c r="I117" s="192"/>
    </row>
    <row r="118" spans="2:10">
      <c r="B118" s="98" t="s">
        <v>517</v>
      </c>
      <c r="C118" s="104">
        <f>D97</f>
        <v>18000</v>
      </c>
      <c r="E118" s="103"/>
      <c r="F118" s="193"/>
      <c r="H118" s="194"/>
      <c r="I118" s="195"/>
    </row>
    <row r="119" spans="2:10">
      <c r="B119" s="98" t="s">
        <v>134</v>
      </c>
      <c r="C119" s="114">
        <f>Parameter!C19</f>
        <v>0.92</v>
      </c>
      <c r="E119" s="103"/>
      <c r="F119" s="193"/>
      <c r="H119" s="194"/>
      <c r="I119" s="195"/>
    </row>
    <row r="120" spans="2:10">
      <c r="B120" s="105" t="s">
        <v>518</v>
      </c>
      <c r="C120" s="113">
        <f>$C78</f>
        <v>1</v>
      </c>
      <c r="E120" s="194"/>
      <c r="F120" s="196"/>
      <c r="G120" s="233"/>
      <c r="H120" s="103"/>
      <c r="I120" s="197"/>
    </row>
    <row r="121" spans="2:10">
      <c r="B121" s="98" t="s">
        <v>519</v>
      </c>
      <c r="C121" s="115">
        <f>$C80</f>
        <v>0.36</v>
      </c>
      <c r="E121" s="103"/>
      <c r="F121" s="198"/>
      <c r="G121" s="233"/>
      <c r="H121" s="103"/>
      <c r="I121" s="192"/>
    </row>
    <row r="122" spans="2:10">
      <c r="B122" s="98" t="s">
        <v>520</v>
      </c>
      <c r="C122" s="116">
        <f>$C81</f>
        <v>1.5599999999999999E-2</v>
      </c>
      <c r="E122" s="103"/>
      <c r="F122" s="191"/>
      <c r="G122" s="233"/>
      <c r="H122" s="103"/>
      <c r="I122" s="195"/>
    </row>
    <row r="123" spans="2:10">
      <c r="B123" s="98" t="s">
        <v>521</v>
      </c>
      <c r="C123" s="113">
        <f>$C82</f>
        <v>63.7</v>
      </c>
      <c r="E123" s="103"/>
      <c r="F123" s="196"/>
      <c r="H123" s="103"/>
      <c r="I123" s="199"/>
    </row>
    <row r="124" spans="2:10">
      <c r="B124" s="98" t="s">
        <v>522</v>
      </c>
      <c r="C124" s="114">
        <f>$C83</f>
        <v>0.95</v>
      </c>
      <c r="E124" s="103"/>
      <c r="F124" s="200"/>
    </row>
    <row r="125" spans="2:10" ht="15">
      <c r="B125" s="98" t="s">
        <v>523</v>
      </c>
      <c r="C125" s="115">
        <v>1.1549700000000001</v>
      </c>
      <c r="D125" s="189"/>
      <c r="E125" s="103"/>
      <c r="F125" s="212"/>
      <c r="H125" s="103"/>
      <c r="I125" s="103"/>
      <c r="J125" s="201"/>
    </row>
    <row r="126" spans="2:10" ht="15">
      <c r="B126" s="106" t="s">
        <v>524</v>
      </c>
      <c r="C126" s="112">
        <f>ROUND(C117*C118*C119*C120*C121*C122*C123*C124*C125,0)</f>
        <v>12552</v>
      </c>
      <c r="D126" s="189"/>
      <c r="E126" s="201"/>
      <c r="F126" s="211"/>
      <c r="H126" s="202"/>
      <c r="I126" s="192"/>
    </row>
    <row r="127" spans="2:10">
      <c r="D127" s="190"/>
      <c r="F127" s="212"/>
      <c r="H127" s="202"/>
      <c r="I127" s="192"/>
    </row>
    <row r="128" spans="2:10">
      <c r="B128" t="s">
        <v>525</v>
      </c>
    </row>
    <row r="129" spans="2:2">
      <c r="B129" t="s">
        <v>526</v>
      </c>
    </row>
  </sheetData>
  <mergeCells count="3">
    <mergeCell ref="B95:C95"/>
    <mergeCell ref="B96:C96"/>
    <mergeCell ref="B97:C97"/>
  </mergeCells>
  <phoneticPr fontId="20" type="noConversion"/>
  <conditionalFormatting sqref="D20">
    <cfRule type="duplicateValues" dxfId="55" priority="55"/>
    <cfRule type="duplicateValues" dxfId="54" priority="54"/>
    <cfRule type="duplicateValues" dxfId="53" priority="56"/>
  </conditionalFormatting>
  <conditionalFormatting sqref="D24">
    <cfRule type="duplicateValues" dxfId="52" priority="53"/>
    <cfRule type="duplicateValues" dxfId="51" priority="52"/>
    <cfRule type="duplicateValues" dxfId="50" priority="51"/>
  </conditionalFormatting>
  <conditionalFormatting sqref="D25">
    <cfRule type="duplicateValues" dxfId="49" priority="50"/>
    <cfRule type="duplicateValues" dxfId="48" priority="49"/>
    <cfRule type="duplicateValues" dxfId="47" priority="48"/>
  </conditionalFormatting>
  <conditionalFormatting sqref="D26">
    <cfRule type="duplicateValues" dxfId="46" priority="47"/>
    <cfRule type="duplicateValues" dxfId="45" priority="46"/>
    <cfRule type="duplicateValues" dxfId="44" priority="45"/>
    <cfRule type="duplicateValues" dxfId="43" priority="44"/>
  </conditionalFormatting>
  <conditionalFormatting sqref="D27">
    <cfRule type="duplicateValues" dxfId="42" priority="42"/>
    <cfRule type="duplicateValues" dxfId="41" priority="43"/>
    <cfRule type="duplicateValues" dxfId="40" priority="41"/>
    <cfRule type="duplicateValues" dxfId="39" priority="40"/>
  </conditionalFormatting>
  <conditionalFormatting sqref="D32">
    <cfRule type="duplicateValues" dxfId="38" priority="39"/>
    <cfRule type="duplicateValues" dxfId="37" priority="38"/>
  </conditionalFormatting>
  <conditionalFormatting sqref="D33">
    <cfRule type="duplicateValues" dxfId="36" priority="37"/>
  </conditionalFormatting>
  <conditionalFormatting sqref="D35">
    <cfRule type="duplicateValues" dxfId="35" priority="36"/>
  </conditionalFormatting>
  <conditionalFormatting sqref="D37">
    <cfRule type="duplicateValues" dxfId="34" priority="35"/>
  </conditionalFormatting>
  <conditionalFormatting sqref="D38">
    <cfRule type="duplicateValues" dxfId="33" priority="34"/>
    <cfRule type="duplicateValues" dxfId="32" priority="33"/>
    <cfRule type="duplicateValues" dxfId="31" priority="32"/>
    <cfRule type="duplicateValues" dxfId="30" priority="31"/>
  </conditionalFormatting>
  <conditionalFormatting sqref="D39">
    <cfRule type="duplicateValues" dxfId="29" priority="27"/>
    <cfRule type="duplicateValues" dxfId="28" priority="28"/>
    <cfRule type="duplicateValues" dxfId="27" priority="29"/>
    <cfRule type="duplicateValues" dxfId="26" priority="30"/>
  </conditionalFormatting>
  <conditionalFormatting sqref="D40">
    <cfRule type="duplicateValues" dxfId="25" priority="26"/>
  </conditionalFormatting>
  <conditionalFormatting sqref="D41">
    <cfRule type="duplicateValues" dxfId="24" priority="25"/>
  </conditionalFormatting>
  <conditionalFormatting sqref="D42">
    <cfRule type="duplicateValues" dxfId="23" priority="24"/>
  </conditionalFormatting>
  <conditionalFormatting sqref="D43">
    <cfRule type="duplicateValues" dxfId="22" priority="23"/>
  </conditionalFormatting>
  <conditionalFormatting sqref="D44">
    <cfRule type="duplicateValues" dxfId="21" priority="21"/>
    <cfRule type="duplicateValues" dxfId="20" priority="22"/>
    <cfRule type="duplicateValues" dxfId="19" priority="20"/>
    <cfRule type="duplicateValues" dxfId="18" priority="19"/>
  </conditionalFormatting>
  <conditionalFormatting sqref="D45">
    <cfRule type="duplicateValues" dxfId="17" priority="18"/>
    <cfRule type="duplicateValues" dxfId="16" priority="17"/>
    <cfRule type="duplicateValues" dxfId="15" priority="16"/>
    <cfRule type="duplicateValues" dxfId="14" priority="14"/>
    <cfRule type="duplicateValues" dxfId="13" priority="13"/>
    <cfRule type="duplicateValues" dxfId="12" priority="15"/>
  </conditionalFormatting>
  <conditionalFormatting sqref="D46">
    <cfRule type="duplicateValues" dxfId="11" priority="12"/>
  </conditionalFormatting>
  <conditionalFormatting sqref="D47">
    <cfRule type="duplicateValues" dxfId="10" priority="11"/>
  </conditionalFormatting>
  <conditionalFormatting sqref="D48">
    <cfRule type="duplicateValues" dxfId="9" priority="10"/>
  </conditionalFormatting>
  <conditionalFormatting sqref="D49">
    <cfRule type="duplicateValues" dxfId="8" priority="9"/>
  </conditionalFormatting>
  <conditionalFormatting sqref="D50">
    <cfRule type="duplicateValues" dxfId="7" priority="8"/>
    <cfRule type="duplicateValues" dxfId="6" priority="7"/>
  </conditionalFormatting>
  <conditionalFormatting sqref="D51">
    <cfRule type="duplicateValues" dxfId="5" priority="6"/>
  </conditionalFormatting>
  <conditionalFormatting sqref="D52">
    <cfRule type="duplicateValues" dxfId="4" priority="5"/>
  </conditionalFormatting>
  <conditionalFormatting sqref="D53">
    <cfRule type="duplicateValues" dxfId="3" priority="4"/>
  </conditionalFormatting>
  <conditionalFormatting sqref="D54">
    <cfRule type="duplicateValues" dxfId="2" priority="3"/>
  </conditionalFormatting>
  <conditionalFormatting sqref="D55">
    <cfRule type="duplicateValues" dxfId="1" priority="2"/>
  </conditionalFormatting>
  <conditionalFormatting sqref="D67:D68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6730B0802B54A9F00C78B857E1443" ma:contentTypeVersion="27" ma:contentTypeDescription="Create a new document." ma:contentTypeScope="" ma:versionID="c23f54d558ebc153c6557c37efdf49b4">
  <xsd:schema xmlns:xsd="http://www.w3.org/2001/XMLSchema" xmlns:xs="http://www.w3.org/2001/XMLSchema" xmlns:p="http://schemas.microsoft.com/office/2006/metadata/properties" xmlns:ns2="819ae873-75e1-413b-9d00-7af9258cf281" xmlns:ns3="eb4559c4-8463-4985-927f-f0d558bff8f0" xmlns:ns4="13d80b15-5f07-43ab-b435-85767a7dac08" targetNamespace="http://schemas.microsoft.com/office/2006/metadata/properties" ma:root="true" ma:fieldsID="721fbd74392d3fd96318a32a6956913a" ns2:_="" ns3:_="" ns4:_="">
    <xsd:import namespace="819ae873-75e1-413b-9d00-7af9258cf281"/>
    <xsd:import namespace="eb4559c4-8463-4985-927f-f0d558bff8f0"/>
    <xsd:import namespace="13d80b15-5f07-43ab-b435-85767a7da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Doc_x002e_SymbolNumbe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Ready" minOccurs="0"/>
                <xsd:element ref="ns2:_Flow_SignoffStatus" minOccurs="0"/>
                <xsd:element ref="ns2:Teamleademail" minOccurs="0"/>
                <xsd:element ref="ns2:Drafter_x0028_s_x0029_" minOccurs="0"/>
                <xsd:element ref="ns2:Formatter_x0028_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ae873-75e1-413b-9d00-7af9258cf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oc_x002e_SymbolNumber" ma:index="12" nillable="true" ma:displayName="Doc. Symbol Number" ma:format="Dropdown" ma:internalName="Doc_x002e_SymbolNumber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d8c265a-5436-43a7-80c1-713d2827ff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ady" ma:index="26" nillable="true" ma:displayName="Ready" ma:default="1" ma:format="Dropdown" ma:internalName="Ready">
      <xsd:simpleType>
        <xsd:restriction base="dms:Boolean"/>
      </xsd:simpleType>
    </xsd:element>
    <xsd:element name="_Flow_SignoffStatus" ma:index="27" nillable="true" ma:displayName="Sign-off status" ma:format="Dropdown" ma:internalName="_x0024_Resources_x003a_core_x002c_Signoff_Status">
      <xsd:simpleType>
        <xsd:restriction base="dms:Choice">
          <xsd:enumeration value="WIP"/>
          <xsd:enumeration value="Ready for clearance"/>
          <xsd:enumeration value="Cleared"/>
          <xsd:enumeration value="Returned"/>
        </xsd:restriction>
      </xsd:simpleType>
    </xsd:element>
    <xsd:element name="Teamleademail" ma:index="28" nillable="true" ma:displayName="Team lead(s)" ma:format="Dropdown" ma:list="UserInfo" ma:SharePointGroup="0" ma:internalName="Teamleademai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er_x0028_s_x0029_" ma:index="29" nillable="true" ma:displayName="Drafter(s)" ma:format="Dropdown" ma:list="UserInfo" ma:SharePointGroup="0" ma:internalName="Drafter_x0028_s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ormatter_x0028_s_x0029_" ma:index="30" nillable="true" ma:displayName="Formatter(s)" ma:format="Dropdown" ma:list="UserInfo" ma:SharePointGroup="0" ma:internalName="Formatter_x0028_s_x0029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59c4-8463-4985-927f-f0d558bff8f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1990851-a39d-4e76-9339-d9f3f2815fa8}" ma:internalName="TaxCatchAll" ma:showField="CatchAllData" ma:web="13d80b15-5f07-43ab-b435-85767a7da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80b15-5f07-43ab-b435-85767a7da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9ae873-75e1-413b-9d00-7af9258cf281">
      <Terms xmlns="http://schemas.microsoft.com/office/infopath/2007/PartnerControls"/>
    </lcf76f155ced4ddcb4097134ff3c332f>
    <TaxCatchAll xmlns="eb4559c4-8463-4985-927f-f0d558bff8f0" xsi:nil="true"/>
    <Ready xmlns="819ae873-75e1-413b-9d00-7af9258cf281">true</Ready>
    <Doc_x002e_SymbolNumber xmlns="819ae873-75e1-413b-9d00-7af9258cf281" xsi:nil="true"/>
    <_Flow_SignoffStatus xmlns="819ae873-75e1-413b-9d00-7af9258cf281" xsi:nil="true"/>
    <Formatter_x0028_s_x0029_ xmlns="819ae873-75e1-413b-9d00-7af9258cf281">
      <UserInfo>
        <DisplayName/>
        <AccountId xsi:nil="true"/>
        <AccountType/>
      </UserInfo>
    </Formatter_x0028_s_x0029_>
    <Teamleademail xmlns="819ae873-75e1-413b-9d00-7af9258cf281">
      <UserInfo>
        <DisplayName/>
        <AccountId xsi:nil="true"/>
        <AccountType/>
      </UserInfo>
    </Teamleademail>
    <Drafter_x0028_s_x0029_ xmlns="819ae873-75e1-413b-9d00-7af9258cf281">
      <UserInfo>
        <DisplayName/>
        <AccountId xsi:nil="true"/>
        <AccountType/>
      </UserInfo>
    </Drafter_x0028_s_x0029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d8c265a-5436-43a7-80c1-713d2827ffde" ContentTypeId="0x0101" PreviousValue="false"/>
</file>

<file path=customXml/itemProps1.xml><?xml version="1.0" encoding="utf-8"?>
<ds:datastoreItem xmlns:ds="http://schemas.openxmlformats.org/officeDocument/2006/customXml" ds:itemID="{6EEF85A8-D452-41C0-87C0-4EFFD1BB50F4}"/>
</file>

<file path=customXml/itemProps2.xml><?xml version="1.0" encoding="utf-8"?>
<ds:datastoreItem xmlns:ds="http://schemas.openxmlformats.org/officeDocument/2006/customXml" ds:itemID="{823FDE64-DB37-4113-9F81-AA4C136186E9}"/>
</file>

<file path=customXml/itemProps3.xml><?xml version="1.0" encoding="utf-8"?>
<ds:datastoreItem xmlns:ds="http://schemas.openxmlformats.org/officeDocument/2006/customXml" ds:itemID="{3E01373E-D76B-4741-A393-09847EDFC733}"/>
</file>

<file path=customXml/itemProps4.xml><?xml version="1.0" encoding="utf-8"?>
<ds:datastoreItem xmlns:ds="http://schemas.openxmlformats.org/officeDocument/2006/customXml" ds:itemID="{D2A157FB-1BD3-4406-8655-E17F442A29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ERM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Seul Lee</dc:creator>
  <cp:keywords/>
  <dc:description/>
  <cp:lastModifiedBy/>
  <cp:revision/>
  <dcterms:created xsi:type="dcterms:W3CDTF">2019-02-27T04:21:05Z</dcterms:created>
  <dcterms:modified xsi:type="dcterms:W3CDTF">2026-01-23T10:13:05Z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0x0101008FB6730B0802B54A9F00C78B857E1443</vt:lpwstr>
  </property>
  <property fmtid="{D5CDD505-2E9C-101B-9397-08002B2CF9AE}" pid="3" name="MediaServiceImageTags">
    <vt:lpwstr/>
  </property>
</Properties>
</file>